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4"/>
  <workbookPr defaultThemeVersion="166925"/>
  <mc:AlternateContent xmlns:mc="http://schemas.openxmlformats.org/markup-compatibility/2006">
    <mc:Choice Requires="x15">
      <x15ac:absPath xmlns:x15ac="http://schemas.microsoft.com/office/spreadsheetml/2010/11/ac" url="/Users/csrozzi/Library/Mobile Documents/com~apple~CloudDocs/Desktop/Rozzi &amp; Associates LLC/Clients_Current/HCCF 2019/20191217Needs Assessment/Needs Assessment Data/SubData/"/>
    </mc:Choice>
  </mc:AlternateContent>
  <xr:revisionPtr revIDLastSave="0" documentId="13_ncr:1_{79703A55-CB6C-EB4E-8C22-5100E1176037}" xr6:coauthVersionLast="36" xr6:coauthVersionMax="36" xr10:uidLastSave="{00000000-0000-0000-0000-000000000000}"/>
  <bookViews>
    <workbookView xWindow="3200" yWindow="7380" windowWidth="25600" windowHeight="14200" xr2:uid="{D31B8364-6254-1546-A78F-FB05F4FA20D8}"/>
  </bookViews>
  <sheets>
    <sheet name="Data Explanation" sheetId="2" r:id="rId1"/>
    <sheet name="Mill Creek" sheetId="1" r:id="rId2"/>
  </sheet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 l="1"/>
  <c r="F14" i="2"/>
  <c r="J259" i="1" l="1"/>
  <c r="K259" i="1" s="1"/>
  <c r="J258" i="1"/>
  <c r="J257" i="1"/>
  <c r="J256" i="1"/>
  <c r="J255" i="1"/>
  <c r="J254" i="1"/>
  <c r="BY253" i="1"/>
  <c r="J253" i="1"/>
  <c r="BY252" i="1"/>
  <c r="M252" i="1"/>
  <c r="J252" i="1"/>
  <c r="CJ251" i="1"/>
  <c r="BY251" i="1"/>
  <c r="BI251" i="1"/>
  <c r="M251" i="1"/>
  <c r="J251" i="1"/>
  <c r="CJ250" i="1"/>
  <c r="BY250" i="1"/>
  <c r="BI250" i="1"/>
  <c r="AI250" i="1"/>
  <c r="AH250" i="1"/>
  <c r="AG250" i="1"/>
  <c r="AF250" i="1"/>
  <c r="AE250" i="1"/>
  <c r="AD250" i="1"/>
  <c r="AC250" i="1"/>
  <c r="AB250" i="1"/>
  <c r="AA250" i="1"/>
  <c r="Z250" i="1"/>
  <c r="Y250" i="1"/>
  <c r="X250" i="1"/>
  <c r="W250" i="1"/>
  <c r="V250" i="1"/>
  <c r="U250" i="1"/>
  <c r="T250" i="1"/>
  <c r="S250" i="1"/>
  <c r="R250" i="1"/>
  <c r="Q250" i="1"/>
  <c r="P250" i="1"/>
  <c r="M250" i="1"/>
  <c r="J250" i="1"/>
  <c r="CJ249" i="1"/>
  <c r="CA249" i="1"/>
  <c r="BY249" i="1"/>
  <c r="BL249" i="1"/>
  <c r="BK249" i="1"/>
  <c r="BI249" i="1"/>
  <c r="AI249" i="1"/>
  <c r="AH249" i="1"/>
  <c r="AG249" i="1"/>
  <c r="AF249" i="1"/>
  <c r="AE249" i="1"/>
  <c r="AD249" i="1"/>
  <c r="AC249" i="1"/>
  <c r="AC258" i="1" s="1"/>
  <c r="AB249" i="1"/>
  <c r="AA249" i="1"/>
  <c r="Z249" i="1"/>
  <c r="Y249" i="1"/>
  <c r="X249" i="1"/>
  <c r="W249" i="1"/>
  <c r="V249" i="1"/>
  <c r="U249" i="1"/>
  <c r="T249" i="1"/>
  <c r="S249" i="1"/>
  <c r="R249" i="1"/>
  <c r="Q249" i="1"/>
  <c r="P249" i="1"/>
  <c r="M249" i="1"/>
  <c r="J249" i="1"/>
  <c r="CO248" i="1"/>
  <c r="CL248" i="1"/>
  <c r="CJ248" i="1"/>
  <c r="CA248" i="1"/>
  <c r="BY248" i="1"/>
  <c r="BL248" i="1"/>
  <c r="BK248" i="1"/>
  <c r="BK250" i="1" s="1"/>
  <c r="BI248" i="1"/>
  <c r="AI248" i="1"/>
  <c r="AH248" i="1"/>
  <c r="AG248" i="1"/>
  <c r="AF248" i="1"/>
  <c r="AE248" i="1"/>
  <c r="AD248" i="1"/>
  <c r="AC248" i="1"/>
  <c r="AB248" i="1"/>
  <c r="AA248" i="1"/>
  <c r="Z248" i="1"/>
  <c r="Y248" i="1"/>
  <c r="X248" i="1"/>
  <c r="W248" i="1"/>
  <c r="V248" i="1"/>
  <c r="U248" i="1"/>
  <c r="T248" i="1"/>
  <c r="S248" i="1"/>
  <c r="R248" i="1"/>
  <c r="Q248" i="1"/>
  <c r="P248" i="1"/>
  <c r="M248" i="1"/>
  <c r="J248" i="1"/>
  <c r="CO247" i="1"/>
  <c r="CL247" i="1"/>
  <c r="CJ247" i="1"/>
  <c r="CA247" i="1"/>
  <c r="BY247" i="1"/>
  <c r="BL247" i="1"/>
  <c r="BK247" i="1"/>
  <c r="BI247" i="1"/>
  <c r="AI247" i="1"/>
  <c r="AH247" i="1"/>
  <c r="AG247" i="1"/>
  <c r="AF247" i="1"/>
  <c r="AE247" i="1"/>
  <c r="AD247" i="1"/>
  <c r="AC247" i="1"/>
  <c r="AB247" i="1"/>
  <c r="AA247" i="1"/>
  <c r="Z247" i="1"/>
  <c r="Y247" i="1"/>
  <c r="X247" i="1"/>
  <c r="W247" i="1"/>
  <c r="V247" i="1"/>
  <c r="U247" i="1"/>
  <c r="T247" i="1"/>
  <c r="S247" i="1"/>
  <c r="R247" i="1"/>
  <c r="Q247" i="1"/>
  <c r="P247" i="1"/>
  <c r="M247" i="1"/>
  <c r="J247" i="1"/>
  <c r="CO246" i="1"/>
  <c r="CO256" i="1" s="1"/>
  <c r="CL246" i="1"/>
  <c r="CJ246" i="1"/>
  <c r="CA246" i="1"/>
  <c r="BY246" i="1"/>
  <c r="BL246" i="1"/>
  <c r="BK246" i="1"/>
  <c r="BK262" i="1" s="1"/>
  <c r="BI246" i="1"/>
  <c r="AI246" i="1"/>
  <c r="AH246" i="1"/>
  <c r="AG246" i="1"/>
  <c r="AF246" i="1"/>
  <c r="AE246" i="1"/>
  <c r="AD246" i="1"/>
  <c r="AC246" i="1"/>
  <c r="AB246" i="1"/>
  <c r="AA246" i="1"/>
  <c r="Z246" i="1"/>
  <c r="Y246" i="1"/>
  <c r="X246" i="1"/>
  <c r="W246" i="1"/>
  <c r="V246" i="1"/>
  <c r="U246" i="1"/>
  <c r="T246" i="1"/>
  <c r="S246" i="1"/>
  <c r="R246" i="1"/>
  <c r="Q246" i="1"/>
  <c r="P246" i="1"/>
  <c r="M246" i="1"/>
  <c r="J246" i="1"/>
  <c r="CO245" i="1"/>
  <c r="CM245" i="1"/>
  <c r="CL245" i="1"/>
  <c r="CJ245" i="1"/>
  <c r="CH245" i="1"/>
  <c r="CG245" i="1"/>
  <c r="CF245" i="1"/>
  <c r="CE245" i="1"/>
  <c r="CD245" i="1"/>
  <c r="CC245" i="1"/>
  <c r="CB245" i="1"/>
  <c r="CA245" i="1"/>
  <c r="BY245" i="1"/>
  <c r="BW245" i="1"/>
  <c r="BW246" i="1" s="1"/>
  <c r="BV245" i="1"/>
  <c r="BV246" i="1" s="1"/>
  <c r="BU245" i="1"/>
  <c r="BU246" i="1" s="1"/>
  <c r="BT245" i="1"/>
  <c r="BT246" i="1" s="1"/>
  <c r="BS245" i="1"/>
  <c r="BS246" i="1" s="1"/>
  <c r="BR245" i="1"/>
  <c r="BR246" i="1" s="1"/>
  <c r="BQ245" i="1"/>
  <c r="BQ246" i="1" s="1"/>
  <c r="BP245" i="1"/>
  <c r="BP246" i="1" s="1"/>
  <c r="BO245" i="1"/>
  <c r="BO246" i="1" s="1"/>
  <c r="BN245" i="1"/>
  <c r="BN246" i="1" s="1"/>
  <c r="BM245" i="1"/>
  <c r="BM246" i="1" s="1"/>
  <c r="BL245" i="1"/>
  <c r="BK245" i="1"/>
  <c r="BI245" i="1"/>
  <c r="BI261" i="1" s="1"/>
  <c r="BF245" i="1"/>
  <c r="BE245" i="1"/>
  <c r="BD245" i="1"/>
  <c r="BC245" i="1"/>
  <c r="BB245" i="1"/>
  <c r="BA245" i="1"/>
  <c r="AZ245" i="1"/>
  <c r="AY245" i="1"/>
  <c r="AX245" i="1"/>
  <c r="AW245" i="1"/>
  <c r="AV245" i="1"/>
  <c r="AU245" i="1"/>
  <c r="AT245" i="1"/>
  <c r="AS245" i="1"/>
  <c r="AR245" i="1"/>
  <c r="AQ245" i="1"/>
  <c r="AP245" i="1"/>
  <c r="AO245" i="1"/>
  <c r="AN245" i="1"/>
  <c r="AM245" i="1"/>
  <c r="AI245" i="1"/>
  <c r="AO248" i="1" s="1"/>
  <c r="AH245" i="1"/>
  <c r="AG245" i="1"/>
  <c r="AF245" i="1"/>
  <c r="AE245" i="1"/>
  <c r="AD245" i="1"/>
  <c r="AC245" i="1"/>
  <c r="AB245" i="1"/>
  <c r="AA245" i="1"/>
  <c r="Z245" i="1"/>
  <c r="Y245" i="1"/>
  <c r="X245" i="1"/>
  <c r="W245" i="1"/>
  <c r="V245" i="1"/>
  <c r="U245" i="1"/>
  <c r="T245" i="1"/>
  <c r="S245" i="1"/>
  <c r="R245" i="1"/>
  <c r="Q245" i="1"/>
  <c r="P245" i="1"/>
  <c r="M245" i="1"/>
  <c r="J245" i="1"/>
  <c r="K256" i="1" s="1"/>
  <c r="H245" i="1"/>
  <c r="G245" i="1"/>
  <c r="F245" i="1"/>
  <c r="E245" i="1"/>
  <c r="D245" i="1"/>
  <c r="C245" i="1"/>
  <c r="B245" i="1"/>
  <c r="K251" i="1" l="1"/>
  <c r="K255" i="1"/>
  <c r="K258" i="1"/>
  <c r="F246" i="1"/>
  <c r="AX246" i="1"/>
  <c r="R261" i="1"/>
  <c r="V261" i="1"/>
  <c r="Z261" i="1"/>
  <c r="AD261" i="1"/>
  <c r="AH261" i="1"/>
  <c r="BL256" i="1"/>
  <c r="BI257" i="1"/>
  <c r="K252" i="1"/>
  <c r="BY256" i="1"/>
  <c r="Q258" i="1"/>
  <c r="U258" i="1"/>
  <c r="AG258" i="1"/>
  <c r="Q259" i="1"/>
  <c r="U259" i="1"/>
  <c r="Y259" i="1"/>
  <c r="AC259" i="1"/>
  <c r="AG259" i="1"/>
  <c r="BY260" i="1"/>
  <c r="R256" i="1"/>
  <c r="V256" i="1"/>
  <c r="Z256" i="1"/>
  <c r="AD256" i="1"/>
  <c r="AH256" i="1"/>
  <c r="BL257" i="1"/>
  <c r="CL257" i="1"/>
  <c r="P257" i="1"/>
  <c r="T257" i="1"/>
  <c r="X257" i="1"/>
  <c r="AB257" i="1"/>
  <c r="AF257" i="1"/>
  <c r="BI258" i="1"/>
  <c r="R258" i="1"/>
  <c r="V258" i="1"/>
  <c r="Z258" i="1"/>
  <c r="AD258" i="1"/>
  <c r="AH258" i="1"/>
  <c r="BL259" i="1"/>
  <c r="K250" i="1"/>
  <c r="BF246" i="1"/>
  <c r="CA256" i="1"/>
  <c r="CJ256" i="1"/>
  <c r="M256" i="1"/>
  <c r="S256" i="1"/>
  <c r="W256" i="1"/>
  <c r="AA256" i="1"/>
  <c r="AE256" i="1"/>
  <c r="AI256" i="1"/>
  <c r="BY257" i="1"/>
  <c r="CO257" i="1"/>
  <c r="Q257" i="1"/>
  <c r="U257" i="1"/>
  <c r="Y257" i="1"/>
  <c r="AC257" i="1"/>
  <c r="AG257" i="1"/>
  <c r="BK260" i="1"/>
  <c r="M258" i="1"/>
  <c r="BY259" i="1"/>
  <c r="R259" i="1"/>
  <c r="V259" i="1"/>
  <c r="Z259" i="1"/>
  <c r="AD259" i="1"/>
  <c r="BY263" i="1"/>
  <c r="R255" i="1"/>
  <c r="AH255" i="1"/>
  <c r="K257" i="1"/>
  <c r="AT246" i="1"/>
  <c r="AD255" i="1"/>
  <c r="AR246" i="1"/>
  <c r="AZ246" i="1"/>
  <c r="P255" i="1"/>
  <c r="T255" i="1"/>
  <c r="X255" i="1"/>
  <c r="AB255" i="1"/>
  <c r="AF255" i="1"/>
  <c r="CL256" i="1"/>
  <c r="P256" i="1"/>
  <c r="T256" i="1"/>
  <c r="X256" i="1"/>
  <c r="AB256" i="1"/>
  <c r="AF256" i="1"/>
  <c r="R257" i="1"/>
  <c r="V257" i="1"/>
  <c r="Z257" i="1"/>
  <c r="AD257" i="1"/>
  <c r="AH257" i="1"/>
  <c r="CL258" i="1"/>
  <c r="P258" i="1"/>
  <c r="T258" i="1"/>
  <c r="X258" i="1"/>
  <c r="AB258" i="1"/>
  <c r="AF258" i="1"/>
  <c r="BI259" i="1"/>
  <c r="BY261" i="1"/>
  <c r="BI252" i="1"/>
  <c r="BI262" i="1" s="1"/>
  <c r="J261" i="1"/>
  <c r="K261" i="1" s="1"/>
  <c r="V255" i="1"/>
  <c r="BK258" i="1"/>
  <c r="AP246" i="1"/>
  <c r="BB246" i="1"/>
  <c r="AN246" i="1"/>
  <c r="AV246" i="1"/>
  <c r="BD246" i="1"/>
  <c r="Q255" i="1"/>
  <c r="U255" i="1"/>
  <c r="Y255" i="1"/>
  <c r="AC255" i="1"/>
  <c r="AG255" i="1"/>
  <c r="BI263" i="1"/>
  <c r="Q256" i="1"/>
  <c r="U256" i="1"/>
  <c r="Y256" i="1"/>
  <c r="AC256" i="1"/>
  <c r="AG256" i="1"/>
  <c r="BK257" i="1"/>
  <c r="BY258" i="1"/>
  <c r="CO258" i="1"/>
  <c r="Q251" i="1"/>
  <c r="Q260" i="1" s="1"/>
  <c r="U251" i="1"/>
  <c r="U260" i="1" s="1"/>
  <c r="Y251" i="1"/>
  <c r="Y260" i="1" s="1"/>
  <c r="AC251" i="1"/>
  <c r="AC260" i="1" s="1"/>
  <c r="AG251" i="1"/>
  <c r="AG260" i="1" s="1"/>
  <c r="BK259" i="1"/>
  <c r="P259" i="1"/>
  <c r="T259" i="1"/>
  <c r="X259" i="1"/>
  <c r="AB259" i="1"/>
  <c r="AF259" i="1"/>
  <c r="BY262" i="1"/>
  <c r="Z255" i="1"/>
  <c r="Y258" i="1"/>
  <c r="J262" i="1"/>
  <c r="K262" i="1" s="1"/>
  <c r="S258" i="1"/>
  <c r="S251" i="1"/>
  <c r="S260" i="1" s="1"/>
  <c r="AA258" i="1"/>
  <c r="AA251" i="1"/>
  <c r="AA260" i="1" s="1"/>
  <c r="AI258" i="1"/>
  <c r="AI251" i="1"/>
  <c r="AI260" i="1" s="1"/>
  <c r="AH259" i="1"/>
  <c r="AH251" i="1"/>
  <c r="AH260" i="1" s="1"/>
  <c r="AD251" i="1"/>
  <c r="AD260" i="1" s="1"/>
  <c r="W258" i="1"/>
  <c r="W251" i="1"/>
  <c r="W260" i="1" s="1"/>
  <c r="AE258" i="1"/>
  <c r="AE251" i="1"/>
  <c r="AE260" i="1" s="1"/>
  <c r="E246" i="1"/>
  <c r="AO246" i="1"/>
  <c r="AS246" i="1"/>
  <c r="AW246" i="1"/>
  <c r="BA246" i="1"/>
  <c r="BE246" i="1"/>
  <c r="M255" i="1"/>
  <c r="S255" i="1"/>
  <c r="S261" i="1"/>
  <c r="W261" i="1"/>
  <c r="W255" i="1"/>
  <c r="AA261" i="1"/>
  <c r="AA255" i="1"/>
  <c r="AE255" i="1"/>
  <c r="AE261" i="1"/>
  <c r="AI261" i="1"/>
  <c r="AI255" i="1"/>
  <c r="BL258" i="1"/>
  <c r="BL262" i="1"/>
  <c r="CA259" i="1"/>
  <c r="M259" i="1"/>
  <c r="S259" i="1"/>
  <c r="W259" i="1"/>
  <c r="AA259" i="1"/>
  <c r="AE259" i="1"/>
  <c r="AI259" i="1"/>
  <c r="R251" i="1"/>
  <c r="R260" i="1" s="1"/>
  <c r="H246" i="1"/>
  <c r="D246" i="1"/>
  <c r="M261" i="1"/>
  <c r="M260" i="1"/>
  <c r="CJ257" i="1"/>
  <c r="W257" i="1"/>
  <c r="AE257" i="1"/>
  <c r="AI257" i="1"/>
  <c r="CJ259" i="1"/>
  <c r="V251" i="1"/>
  <c r="V260" i="1" s="1"/>
  <c r="CE247" i="1"/>
  <c r="CE246" i="1" s="1"/>
  <c r="CA257" i="1"/>
  <c r="CJ260" i="1"/>
  <c r="CJ258" i="1"/>
  <c r="C246" i="1"/>
  <c r="M257" i="1"/>
  <c r="S257" i="1"/>
  <c r="AA257" i="1"/>
  <c r="AM246" i="1"/>
  <c r="AQ246" i="1"/>
  <c r="AU246" i="1"/>
  <c r="AY246" i="1"/>
  <c r="BC246" i="1"/>
  <c r="G246" i="1"/>
  <c r="CA258" i="1"/>
  <c r="BL250" i="1"/>
  <c r="BL260" i="1" s="1"/>
  <c r="Z251" i="1"/>
  <c r="Z260" i="1" s="1"/>
  <c r="CJ261" i="1"/>
  <c r="BI256" i="1"/>
  <c r="BI260" i="1"/>
  <c r="P261" i="1"/>
  <c r="T261" i="1"/>
  <c r="X261" i="1"/>
  <c r="AB261" i="1"/>
  <c r="AF261" i="1"/>
  <c r="P251" i="1"/>
  <c r="P260" i="1" s="1"/>
  <c r="T251" i="1"/>
  <c r="T260" i="1" s="1"/>
  <c r="X251" i="1"/>
  <c r="X260" i="1" s="1"/>
  <c r="AB251" i="1"/>
  <c r="AB260" i="1" s="1"/>
  <c r="AF251" i="1"/>
  <c r="AF260" i="1" s="1"/>
  <c r="K254" i="1"/>
  <c r="BK256" i="1"/>
  <c r="Q261" i="1"/>
  <c r="U261" i="1"/>
  <c r="Y261" i="1"/>
  <c r="AC261" i="1"/>
  <c r="AG261" i="1"/>
  <c r="K246" i="1"/>
  <c r="K247" i="1"/>
  <c r="K248" i="1"/>
  <c r="K249" i="1"/>
  <c r="K253" i="1"/>
  <c r="CD246" i="1" l="1"/>
  <c r="CG246" i="1"/>
  <c r="CC246" i="1"/>
  <c r="CF246" i="1"/>
  <c r="CH246" i="1"/>
</calcChain>
</file>

<file path=xl/sharedStrings.xml><?xml version="1.0" encoding="utf-8"?>
<sst xmlns="http://schemas.openxmlformats.org/spreadsheetml/2006/main" count="10643" uniqueCount="812">
  <si>
    <t>Resp #</t>
  </si>
  <si>
    <t>Respondent ID</t>
  </si>
  <si>
    <t>Live</t>
  </si>
  <si>
    <t>Work</t>
  </si>
  <si>
    <t>Attend School</t>
  </si>
  <si>
    <t>Shop</t>
  </si>
  <si>
    <t>Nothing</t>
  </si>
  <si>
    <t>Other (please specify)</t>
  </si>
  <si>
    <t>Added for Count: Where do you live?</t>
  </si>
  <si>
    <t>Where do you live?</t>
  </si>
  <si>
    <t>How long have you lived in Hendricks County?</t>
  </si>
  <si>
    <t>Feeling safe</t>
  </si>
  <si>
    <t>Strong education system (K-12)</t>
  </si>
  <si>
    <t>Trusted leadership</t>
  </si>
  <si>
    <t>Healthy &amp; strong families</t>
  </si>
  <si>
    <t>Access to healthcare &amp; wellness options</t>
  </si>
  <si>
    <t>Community unity and trust</t>
  </si>
  <si>
    <t>Adequate job opportunities to make a living wage</t>
  </si>
  <si>
    <t>Adequate parks, trails, and open spaces</t>
  </si>
  <si>
    <t>Strong early childhood education</t>
  </si>
  <si>
    <t>Available, reliable workforce</t>
  </si>
  <si>
    <t>Available retail &amp; shopping</t>
  </si>
  <si>
    <t>Affordable housing</t>
  </si>
  <si>
    <t>Elderly care options</t>
  </si>
  <si>
    <t>Diversity, equity and inclusion</t>
  </si>
  <si>
    <t>Good transportation system &amp; resources</t>
  </si>
  <si>
    <t>Social offerings</t>
  </si>
  <si>
    <t>Training/education to get a new or better job</t>
  </si>
  <si>
    <t>Volunteer opportunities</t>
  </si>
  <si>
    <t>Access to arts and culture</t>
  </si>
  <si>
    <t>Immigration and refugee assistance</t>
  </si>
  <si>
    <t>In your community, what bothers you the most? [Limit 10 words.]</t>
  </si>
  <si>
    <t>Why isn't it being fixed? [Limit 10 words.]</t>
  </si>
  <si>
    <t>Inadequate public transportation and traffic congestion</t>
  </si>
  <si>
    <t>Unhealthy addictions (e.g., alcohol, drugs, etc.)</t>
  </si>
  <si>
    <t>County and Towns don't coordinate planning efforts or work together</t>
  </si>
  <si>
    <t>Community leaders have self-interest rather than social responsibility and lack overall community knowledge</t>
  </si>
  <si>
    <t>Negative and false social media influencing issues</t>
  </si>
  <si>
    <t>Lack of affordable housing</t>
  </si>
  <si>
    <t>Limited art and culture options</t>
  </si>
  <si>
    <t>Lack of agreement regarding image and branding of community</t>
  </si>
  <si>
    <t>Not enough social offerings or community events</t>
  </si>
  <si>
    <t>Inadequate job opportunities to make a living wage</t>
  </si>
  <si>
    <t>Diversity, equity and inclusion overlooked or ignored</t>
  </si>
  <si>
    <t>Lack of community-wide communication vehicles to inform everyone</t>
  </si>
  <si>
    <t>Not enough parks, trails or open spaces</t>
  </si>
  <si>
    <t>Lack of positive role models for youth</t>
  </si>
  <si>
    <t>Limited access to quality healthcare, mental health and wellness options</t>
  </si>
  <si>
    <t>Hard to find affordable, high-quality early childhood education or child care</t>
  </si>
  <si>
    <t>Not enough skilled workers (e.g., trade, soft skill, work ethic)</t>
  </si>
  <si>
    <t>Effects of adverse childhood experiences</t>
  </si>
  <si>
    <t>Can't get help for aging family members</t>
  </si>
  <si>
    <t>Don't have/can't get the training or education to get a new or better job</t>
  </si>
  <si>
    <t>What is one thing that could be done to make your community better? [Limit 10 words.]</t>
  </si>
  <si>
    <t>How willing are you to engage in making your community a better place?</t>
  </si>
  <si>
    <t>How connected do you feel to your town?</t>
  </si>
  <si>
    <t>How connected do you feel to Hendricks County?</t>
  </si>
  <si>
    <t>Facebook</t>
  </si>
  <si>
    <t>Website</t>
  </si>
  <si>
    <t>Email</t>
  </si>
  <si>
    <t>Television</t>
  </si>
  <si>
    <t>Newspaper</t>
  </si>
  <si>
    <t>Text</t>
  </si>
  <si>
    <t>Radio</t>
  </si>
  <si>
    <t>Instagram</t>
  </si>
  <si>
    <t>Twitter</t>
  </si>
  <si>
    <t>Podcast</t>
  </si>
  <si>
    <t>What is your age?</t>
  </si>
  <si>
    <t>What is your gender?</t>
  </si>
  <si>
    <t>White / Caucasion</t>
  </si>
  <si>
    <t>Spanish / Hispanic / Latinx</t>
  </si>
  <si>
    <t>Black / African American</t>
  </si>
  <si>
    <t>Asian / Asian American</t>
  </si>
  <si>
    <t>Prefer not to answer</t>
  </si>
  <si>
    <t>What is the highest degree or level of school have you completed?</t>
  </si>
  <si>
    <t>The Hendricks County Median Household Annual Income is $74,245. What is your annual household income?</t>
  </si>
  <si>
    <t>What is your occupation?</t>
  </si>
  <si>
    <t>Do you have children under age 18?</t>
  </si>
  <si>
    <t>Added: Count</t>
  </si>
  <si>
    <t>Added:Count</t>
  </si>
  <si>
    <t>ASSETS</t>
  </si>
  <si>
    <t>ISSUE</t>
  </si>
  <si>
    <t>Amo</t>
  </si>
  <si>
    <t>Born &amp; raised in Hendricks County</t>
  </si>
  <si>
    <t>Very important</t>
  </si>
  <si>
    <t>Important</t>
  </si>
  <si>
    <t>Very willing</t>
  </si>
  <si>
    <t>Very connected</t>
  </si>
  <si>
    <t>Slightly connected</t>
  </si>
  <si>
    <t>45-54</t>
  </si>
  <si>
    <t>Male</t>
  </si>
  <si>
    <t>High school diploma or GED (or other equivalent)</t>
  </si>
  <si>
    <t>Prefer not answer</t>
  </si>
  <si>
    <t>No</t>
  </si>
  <si>
    <t>I am a member of a multi-generation family in Hendricks County</t>
  </si>
  <si>
    <t>Neutral</t>
  </si>
  <si>
    <t>Somewhat unimportant</t>
  </si>
  <si>
    <t>35-44</t>
  </si>
  <si>
    <t>Female</t>
  </si>
  <si>
    <t>Certification / Associates degree / Bachelor's degree</t>
  </si>
  <si>
    <t>$74,245 or above</t>
  </si>
  <si>
    <t>Register nurse</t>
  </si>
  <si>
    <t>Yes</t>
  </si>
  <si>
    <t>Over 20 years</t>
  </si>
  <si>
    <t>Lack of county to address zoning in town</t>
  </si>
  <si>
    <t>County</t>
  </si>
  <si>
    <t>Get rid of junk cars at 4 way stop</t>
  </si>
  <si>
    <t>Extremely connected</t>
  </si>
  <si>
    <t>65 or above</t>
  </si>
  <si>
    <t>Some college (1-4 years, no degree)</t>
  </si>
  <si>
    <t>Below $74,245</t>
  </si>
  <si>
    <t>Retired</t>
  </si>
  <si>
    <t>xxx</t>
  </si>
  <si>
    <t>House wife</t>
  </si>
  <si>
    <t>55-64</t>
  </si>
  <si>
    <t>Administrative Assistant</t>
  </si>
  <si>
    <t>11 to 20 years</t>
  </si>
  <si>
    <t>No sidewalks in areas.</t>
  </si>
  <si>
    <t>I don’t know why.</t>
  </si>
  <si>
    <t>More affordable housing options</t>
  </si>
  <si>
    <t>Manager</t>
  </si>
  <si>
    <t>Not at all important</t>
  </si>
  <si>
    <t>Lack of local offerings - gas stations, restaurants, etc.</t>
  </si>
  <si>
    <t>Leadership, funding</t>
  </si>
  <si>
    <t>Leadership</t>
  </si>
  <si>
    <t>Advanced degree</t>
  </si>
  <si>
    <t>Retired Teacher - Now Substitute Teacher, Caregiver</t>
  </si>
  <si>
    <t>Loss of Liberty and Freedom</t>
  </si>
  <si>
    <t>too much government</t>
  </si>
  <si>
    <t>less government control</t>
  </si>
  <si>
    <t>Accountant</t>
  </si>
  <si>
    <t>Fire department funding</t>
  </si>
  <si>
    <t>Fund fire department better</t>
  </si>
  <si>
    <t>Extremely willing</t>
  </si>
  <si>
    <t>25-34</t>
  </si>
  <si>
    <t>0 to 3 years</t>
  </si>
  <si>
    <t>Need permanent stop signs instead of one's held up by sandbags that blow over with the wind (600S &amp; 350W or 600S &amp; 525W)</t>
  </si>
  <si>
    <t>don't know.</t>
  </si>
  <si>
    <t>Abandoned housing/apartments on main street</t>
  </si>
  <si>
    <t>Bad and lazy town board not fixing it</t>
  </si>
  <si>
    <t>Better allocation of tax dollars</t>
  </si>
  <si>
    <t>Moderately willing</t>
  </si>
  <si>
    <t>Revenue Analyst</t>
  </si>
  <si>
    <t>Lack of stores bad roads and lack of wellness options</t>
  </si>
  <si>
    <t>Lack of funds</t>
  </si>
  <si>
    <t>Creative methods to fund infrastructure</t>
  </si>
  <si>
    <t>Not at all connected</t>
  </si>
  <si>
    <t>Business Analyst</t>
  </si>
  <si>
    <t>4 to 10 years</t>
  </si>
  <si>
    <t>All the changes housing additions coming in overpopulation congestion adding quantity to our classrooms taking away from our education</t>
  </si>
  <si>
    <t>Nothing needed fixed because of all of this it's getting broken.</t>
  </si>
  <si>
    <t>Water overflow drainage along the size of the roads</t>
  </si>
  <si>
    <t>Slightly willing</t>
  </si>
  <si>
    <t>Teacher</t>
  </si>
  <si>
    <t>Volunteer</t>
  </si>
  <si>
    <t>The divisiveness</t>
  </si>
  <si>
    <t>People unwilling to listen to others with an open mind.</t>
  </si>
  <si>
    <t>Accurate unbiased communication on issues affecting the community.</t>
  </si>
  <si>
    <t>Retired Community Development Executive Director</t>
  </si>
  <si>
    <t>lack of Volunteering by community members</t>
  </si>
  <si>
    <t>not sure, people self absorbed in social media etc</t>
  </si>
  <si>
    <t>Putnam County has a "what's going on this month" 3 sided card i saw in a restaurant there and had all the cool activities going on in the county.  Very informative and gave us ideas to do in Putnam County.</t>
  </si>
  <si>
    <t>Electrical Contractor</t>
  </si>
  <si>
    <t>Help for low income rural families</t>
  </si>
  <si>
    <t>Not sure-</t>
  </si>
  <si>
    <t>Help our mentally ill- no place for them</t>
  </si>
  <si>
    <t>Court Reporter</t>
  </si>
  <si>
    <t>Work at our pantry and volunteer</t>
  </si>
  <si>
    <t>Reaching those whom need help.</t>
  </si>
  <si>
    <t>I believe people are to embarassed to seek help.</t>
  </si>
  <si>
    <t>Getting more people involved</t>
  </si>
  <si>
    <t>We seldom see police out here.</t>
  </si>
  <si>
    <t>Lack of money and or interest I guess.</t>
  </si>
  <si>
    <t>Only a few make all the decisions for the town.</t>
  </si>
  <si>
    <t>Self employed maintenance technician</t>
  </si>
  <si>
    <t>Clayton</t>
  </si>
  <si>
    <t>childcare</t>
  </si>
  <si>
    <t>volunteer</t>
  </si>
  <si>
    <t>Mail - Magazine</t>
  </si>
  <si>
    <t>Kids go to school</t>
  </si>
  <si>
    <t>speeders, fireworks late at night</t>
  </si>
  <si>
    <t>the roads</t>
  </si>
  <si>
    <t>help to low income families</t>
  </si>
  <si>
    <t>more opportunities for jobs</t>
  </si>
  <si>
    <t>no growth</t>
  </si>
  <si>
    <t>communication</t>
  </si>
  <si>
    <t>waitress</t>
  </si>
  <si>
    <t>vacant or uncared for properties</t>
  </si>
  <si>
    <t>I don't know</t>
  </si>
  <si>
    <t>clean up of vacant or uncared for properties</t>
  </si>
  <si>
    <t>retired</t>
  </si>
  <si>
    <t>In-home daycare</t>
  </si>
  <si>
    <t>None</t>
  </si>
  <si>
    <t>warehouses are overtaking the country</t>
  </si>
  <si>
    <t>the powers that be think it's great</t>
  </si>
  <si>
    <t>stop taking the farm ground for warehouses!</t>
  </si>
  <si>
    <t>substitute teacher</t>
  </si>
  <si>
    <t>drugs and alcohol</t>
  </si>
  <si>
    <t>hidden from the authorities</t>
  </si>
  <si>
    <t>senior citizens informed of activities</t>
  </si>
  <si>
    <t>retired trim carpenter, construction</t>
  </si>
  <si>
    <t>nothing so far</t>
  </si>
  <si>
    <t>stay at home mom</t>
  </si>
  <si>
    <t>Rural poverty</t>
  </si>
  <si>
    <t>People making bad choices</t>
  </si>
  <si>
    <t>Help citizens make better choices in life</t>
  </si>
  <si>
    <t>Retired farmer</t>
  </si>
  <si>
    <t>Dine</t>
  </si>
  <si>
    <t>City lots not mowed and houses that need restored or tore down</t>
  </si>
  <si>
    <t>Local town council doesn’t the issues even when you submit letters of concern</t>
  </si>
  <si>
    <t>Jobs, parks,</t>
  </si>
  <si>
    <t>Project Manager</t>
  </si>
  <si>
    <t>Too many warehouses, waste of land and resources.</t>
  </si>
  <si>
    <t>Because Hendricks county has encouraged warehouses.</t>
  </si>
  <si>
    <t>The small towns need all abandoned houses removed.</t>
  </si>
  <si>
    <t>Farmer</t>
  </si>
  <si>
    <t>Accounts Payable/Admin Asst</t>
  </si>
  <si>
    <t>Rapid growth    Congestion   Crime</t>
  </si>
  <si>
    <t>Greed</t>
  </si>
  <si>
    <t>worship</t>
  </si>
  <si>
    <t>Not knowing my neighbor.</t>
  </si>
  <si>
    <t>I and the community are working on fixing it.</t>
  </si>
  <si>
    <t>connect Vandalia Trail from Plainfield to Amo</t>
  </si>
  <si>
    <t>Administrative</t>
  </si>
  <si>
    <t>traffic</t>
  </si>
  <si>
    <t>growth</t>
  </si>
  <si>
    <t>The trustee of liberty township</t>
  </si>
  <si>
    <t>The community is trying</t>
  </si>
  <si>
    <t>Warehouses coming in</t>
  </si>
  <si>
    <t>They keep bldng them</t>
  </si>
  <si>
    <t>Quit bldng warehouses</t>
  </si>
  <si>
    <t>Road conditions</t>
  </si>
  <si>
    <t>Would like to know the answer.</t>
  </si>
  <si>
    <t>Transportation</t>
  </si>
  <si>
    <t>N/A</t>
  </si>
  <si>
    <t>Stop reinventing the wheel- network more</t>
  </si>
  <si>
    <t>Healthcare provider</t>
  </si>
  <si>
    <t>A lack of community among local residents.</t>
  </si>
  <si>
    <t>The town is trying to help by holding a Block Party last year and this.</t>
  </si>
  <si>
    <t>Partner to complete Vandalia Trail connecting Plainfield and Amo.</t>
  </si>
  <si>
    <t>Flyers; Signs</t>
  </si>
  <si>
    <t>self employed</t>
  </si>
  <si>
    <t>The lack of enforcement of speed limits in my town</t>
  </si>
  <si>
    <t>Couldn’t tell you. Several members of community have called for a fix!</t>
  </si>
  <si>
    <t>Collaboration</t>
  </si>
  <si>
    <t>Homemaker</t>
  </si>
  <si>
    <t>No draw for upscale shopping, restaurants or other entertainment</t>
  </si>
  <si>
    <t>Don't know</t>
  </si>
  <si>
    <t>More upscale shopping or entertainment</t>
  </si>
  <si>
    <t>Self employed - sewing professional</t>
  </si>
  <si>
    <t>Lack of public transportation.</t>
  </si>
  <si>
    <t>Lack of funding.</t>
  </si>
  <si>
    <t>Public transportation</t>
  </si>
  <si>
    <t>Social Services</t>
  </si>
  <si>
    <t>Childcare</t>
  </si>
  <si>
    <t>Warehouses being built everywhere.</t>
  </si>
  <si>
    <t>Plan commissions loves the warehouses for some unknown reason.</t>
  </si>
  <si>
    <t>Better internet, fewer warehouses.</t>
  </si>
  <si>
    <t>Environmental scientist</t>
  </si>
  <si>
    <t>Sprawl, too many eople too fast for infrastructure</t>
  </si>
  <si>
    <t>Think many ldrs just want the tax money</t>
  </si>
  <si>
    <t>keep small town atmosphere</t>
  </si>
  <si>
    <t>Slow Internet</t>
  </si>
  <si>
    <t>Better Internet, way to communicate to all, not just by towns</t>
  </si>
  <si>
    <t>Attorney</t>
  </si>
  <si>
    <t>No regular stoplight at 40 and 200 W</t>
  </si>
  <si>
    <t>State won’t spend the money to protect the kids</t>
  </si>
  <si>
    <t>Self employed construction</t>
  </si>
  <si>
    <t>CCMA</t>
  </si>
  <si>
    <t>church</t>
  </si>
  <si>
    <t>people don't seem to want to do things as a community, mostly keep off to themselves</t>
  </si>
  <si>
    <t>None of us are interested in organizing any get together occasions need some boosters</t>
  </si>
  <si>
    <t>encourage to be more friendly</t>
  </si>
  <si>
    <t>Attend church</t>
  </si>
  <si>
    <t>Need more diversity, more health conscious restaurants, farm to table style</t>
  </si>
  <si>
    <t>?</t>
  </si>
  <si>
    <t>Art, STEM, opportunities for kids</t>
  </si>
  <si>
    <t>Child care</t>
  </si>
  <si>
    <t>Feeling of disconnect from larger communities in the county</t>
  </si>
  <si>
    <t>Not sure</t>
  </si>
  <si>
    <t>Coordinate between county officials and community leaders lead</t>
  </si>
  <si>
    <t>People needing food</t>
  </si>
  <si>
    <t>Lack of knowledge and support</t>
  </si>
  <si>
    <t>Better communication</t>
  </si>
  <si>
    <t>need affordable options for families, seniors</t>
  </si>
  <si>
    <t>Public safety</t>
  </si>
  <si>
    <t>Leadership and funding</t>
  </si>
  <si>
    <t>Collaboration by government bodies</t>
  </si>
  <si>
    <t>Public Safety</t>
  </si>
  <si>
    <t>sales</t>
  </si>
  <si>
    <t>Entertainment</t>
  </si>
  <si>
    <t>The town has too many derelict/vacant properties.</t>
  </si>
  <si>
    <t>Town council won't enforce derelict property ordinances.</t>
  </si>
  <si>
    <t>Clean up the town &amp; bring in new businesses.</t>
  </si>
  <si>
    <t>Website; Newsletter</t>
  </si>
  <si>
    <t>College/Career Readiness Specialist</t>
  </si>
  <si>
    <t>Robert Bradley Shuler</t>
  </si>
  <si>
    <t>He isn’t being punished enough. He is dangerous</t>
  </si>
  <si>
    <t>Telecommunications technician</t>
  </si>
  <si>
    <t>Growth in our rural community. I dint like it and don’t want it. The trails are a waste of tax dollars and only to promote growth that we don’t want.</t>
  </si>
  <si>
    <t>Because council members think they need growth to sustain their roles as council members. Growth brings more problems and those problems lead to Higher taxes, for low income families that don’t.</t>
  </si>
  <si>
    <t>Less taxes, less laws, less regulation. Less involvement of people who make things worse</t>
  </si>
  <si>
    <t>Not at all willing</t>
  </si>
  <si>
    <t>Finance</t>
  </si>
  <si>
    <t>Big warehouses..lack of balance</t>
  </si>
  <si>
    <t>Im sure its money</t>
  </si>
  <si>
    <t>Better planning. Communication.inclusion of current homeowners on decisions</t>
  </si>
  <si>
    <t>IT consultant</t>
  </si>
  <si>
    <t>Not having the walking trail between Amo and Plainfield...we</t>
  </si>
  <si>
    <t>Unknown</t>
  </si>
  <si>
    <t>Have an officer direct traffic at 39/70 in the evening.  Shouldnt have to sit through 3 stoplights just to get through.</t>
  </si>
  <si>
    <t>State/ Government employee</t>
  </si>
  <si>
    <t>Water drainage</t>
  </si>
  <si>
    <t>Non cooperative neighbors</t>
  </si>
  <si>
    <t>Dumbass adults riding scooters all hours of the night</t>
  </si>
  <si>
    <t>Stop over the road semis from coming down CR 1000S</t>
  </si>
  <si>
    <t>Welder / Fabricator</t>
  </si>
  <si>
    <t>New warehouses and the traffic that comes with it</t>
  </si>
  <si>
    <t>Roads</t>
  </si>
  <si>
    <t>Assume DOT don’t want to</t>
  </si>
  <si>
    <t>Actually live outside of town, don’t know what’s happening</t>
  </si>
  <si>
    <t>Work at school in another community</t>
  </si>
  <si>
    <t>Limited influence from other cultures</t>
  </si>
  <si>
    <t>Better mental health care options</t>
  </si>
  <si>
    <t>Crime and traffic</t>
  </si>
  <si>
    <t>Don’t know</t>
  </si>
  <si>
    <t>Truck driver</t>
  </si>
  <si>
    <t>Crime</t>
  </si>
  <si>
    <t>Low income communities</t>
  </si>
  <si>
    <t>Speedibg in areas where children play</t>
  </si>
  <si>
    <t>Dont really understand why</t>
  </si>
  <si>
    <t>More police monitoring speeders</t>
  </si>
  <si>
    <t>Warehouse coordinator</t>
  </si>
  <si>
    <t>More houses/businesses being built</t>
  </si>
  <si>
    <t>People want growth I want small close community</t>
  </si>
  <si>
    <t>Secretary</t>
  </si>
  <si>
    <t>Road maintenance</t>
  </si>
  <si>
    <t>Resources are put into bigger towns</t>
  </si>
  <si>
    <t>More higher paying jobs.</t>
  </si>
  <si>
    <t>People dropping off big trash items on country roads</t>
  </si>
  <si>
    <t>Work on country roads</t>
  </si>
  <si>
    <t>Less than high school degree</t>
  </si>
  <si>
    <t>The number of warehouses and cheep houses</t>
  </si>
  <si>
    <t>Trash around truck stop at 70 &amp;39</t>
  </si>
  <si>
    <t>Fedex</t>
  </si>
  <si>
    <t>Government encroachment on private property</t>
  </si>
  <si>
    <t>Greedy politicians wanting to take property for profit</t>
  </si>
  <si>
    <t>Aircraft mechanic</t>
  </si>
  <si>
    <t>Interesting and fun entertainment</t>
  </si>
  <si>
    <t>Too small for many to invest in such</t>
  </si>
  <si>
    <t>Get togethers of the community  more often</t>
  </si>
  <si>
    <t>Clerk Genealogist/preacher</t>
  </si>
  <si>
    <t>Need affordable housing. Sell tear down or fix abandoned building.</t>
  </si>
  <si>
    <t>Officials and citizens lack pride in their area.</t>
  </si>
  <si>
    <t>Clean up buildings and property.</t>
  </si>
  <si>
    <t>Meetings</t>
  </si>
  <si>
    <t>Lack of water or sewer service</t>
  </si>
  <si>
    <t>It does not seem to be a priority to the county</t>
  </si>
  <si>
    <t>Clean up run down houses - water and sewer availability</t>
  </si>
  <si>
    <t>Registered nurse</t>
  </si>
  <si>
    <t>Self employed</t>
  </si>
  <si>
    <t>No storm sewers, water treatment, or city water</t>
  </si>
  <si>
    <t>Money was sent to Hazelwood and Belleville</t>
  </si>
  <si>
    <t>City water and sewers</t>
  </si>
  <si>
    <t>Healthcare</t>
  </si>
  <si>
    <t>You tell me</t>
  </si>
  <si>
    <t>Different truster</t>
  </si>
  <si>
    <t>Roads could be better.</t>
  </si>
  <si>
    <t>Budget?</t>
  </si>
  <si>
    <t>More events for children.</t>
  </si>
  <si>
    <t>No stop looking light at HW 40 &amp; Jon Mitchell Road</t>
  </si>
  <si>
    <t>Politics. No funding</t>
  </si>
  <si>
    <t>Establish a library for Franklin Township</t>
  </si>
  <si>
    <t>I live in a historic district which isnt but it is used to discriminate against certain individuals and not others.</t>
  </si>
  <si>
    <t>Don't know how</t>
  </si>
  <si>
    <t>Retirement</t>
  </si>
  <si>
    <t>People running stop sign and crashing</t>
  </si>
  <si>
    <t>No one cares</t>
  </si>
  <si>
    <t>Facilities Supervisors</t>
  </si>
  <si>
    <t>We need better leaders in our communities to make a change</t>
  </si>
  <si>
    <t>18-24</t>
  </si>
  <si>
    <t>Dog Groomer</t>
  </si>
  <si>
    <t>Trashy homes / properties and sidewalks that are grown over (or parked on), and cannot be used.</t>
  </si>
  <si>
    <t>Guess town board is not being notified and has little resources.</t>
  </si>
  <si>
    <t>No idea</t>
  </si>
  <si>
    <t>CS</t>
  </si>
  <si>
    <t>School systems minimizing mental health issues and the rash</t>
  </si>
  <si>
    <t>Minimize need deny need to educate and normalize</t>
  </si>
  <si>
    <t>More support for kids and families</t>
  </si>
  <si>
    <t>Clinical social worker</t>
  </si>
  <si>
    <t>Warehouses!!!</t>
  </si>
  <si>
    <t>Money!!</t>
  </si>
  <si>
    <t>Get the warehouses out!</t>
  </si>
  <si>
    <t>Use parks and libraries</t>
  </si>
  <si>
    <t>Community doesn't bond together with festivals/parades.</t>
  </si>
  <si>
    <t>Poor, unmotivated lack of leadership!</t>
  </si>
  <si>
    <t>Hold a Clayton or Liberty Twnshp Festival/party.</t>
  </si>
  <si>
    <t>town board not available to the public</t>
  </si>
  <si>
    <t>communication. bi weekly update via social media</t>
  </si>
  <si>
    <t>Lack of good internet from TDS.  Live by Cascade HS</t>
  </si>
  <si>
    <t>I don't know.  Everyone has complained for years.</t>
  </si>
  <si>
    <t>Better internet</t>
  </si>
  <si>
    <t>Fire fighter</t>
  </si>
  <si>
    <t>safety</t>
  </si>
  <si>
    <t>too many bad people</t>
  </si>
  <si>
    <t>more police patrolling</t>
  </si>
  <si>
    <t>daycare owner</t>
  </si>
  <si>
    <t>Progress 39/70</t>
  </si>
  <si>
    <t>Leadership already knows what they are going to do</t>
  </si>
  <si>
    <t>More publicity of master plans</t>
  </si>
  <si>
    <t>distance to shopping and food</t>
  </si>
  <si>
    <t>???</t>
  </si>
  <si>
    <t>affordable housing</t>
  </si>
  <si>
    <t>Business Owner</t>
  </si>
  <si>
    <t>Illegal Immigration!</t>
  </si>
  <si>
    <t>Crooked Politicians</t>
  </si>
  <si>
    <t>Stop Illegal Immigration</t>
  </si>
  <si>
    <t>Self-employed</t>
  </si>
  <si>
    <t>Poor management of funds ie not fully staffed fire Dept.</t>
  </si>
  <si>
    <t>Egos and lack of knowledge of leadership in the comunnity.</t>
  </si>
  <si>
    <t>Annexation to provide growth opportunities for businesses in Clayton</t>
  </si>
  <si>
    <t>Hike/rollerblade/run</t>
  </si>
  <si>
    <t>Urbanization; I want the rural to stay rural</t>
  </si>
  <si>
    <t>Too many housing additions being built</t>
  </si>
  <si>
    <t>x-ray Technologist</t>
  </si>
  <si>
    <t>Inadequate fire protection</t>
  </si>
  <si>
    <t>Small budget</t>
  </si>
  <si>
    <t>Better fire protection</t>
  </si>
  <si>
    <t>Firefighter</t>
  </si>
  <si>
    <t>No bipartisan leadership.</t>
  </si>
  <si>
    <t>The leadership in Hendricks Co. has been republican since time began.</t>
  </si>
  <si>
    <t>No one knows who is in charge.1</t>
  </si>
  <si>
    <t>Trash along the roadways from trucking to landfill</t>
  </si>
  <si>
    <t>Some infrastructure</t>
  </si>
  <si>
    <t>Better politicans</t>
  </si>
  <si>
    <t>Limited nature areas</t>
  </si>
  <si>
    <t>Not enough space</t>
  </si>
  <si>
    <t>Nature areas</t>
  </si>
  <si>
    <t>No complaints</t>
  </si>
  <si>
    <t>Law enforcement</t>
  </si>
  <si>
    <t>Outsiders that speed down US40</t>
  </si>
  <si>
    <t>Not enough police enforcement</t>
  </si>
  <si>
    <t>Trails and sidewalks</t>
  </si>
  <si>
    <t>Subsitute teacher</t>
  </si>
  <si>
    <t>Lights in the town</t>
  </si>
  <si>
    <t>Not sure..</t>
  </si>
  <si>
    <t>The new commercial/industrial park</t>
  </si>
  <si>
    <t>Business taxes vs local residents</t>
  </si>
  <si>
    <t>Enforce traffic @ 70 &amp; 39, indpls workers disobey common traffic laws daily</t>
  </si>
  <si>
    <t>Accounting Manager</t>
  </si>
  <si>
    <t>Lack of Career Fire Department</t>
  </si>
  <si>
    <t>Bad Trustee</t>
  </si>
  <si>
    <t>Full Time Career Fire Department</t>
  </si>
  <si>
    <t>.</t>
  </si>
  <si>
    <t>Lack of up keep and deteriorating homes and buildings</t>
  </si>
  <si>
    <t>Not sure, lack of enforcement or guidance from Town Government</t>
  </si>
  <si>
    <t>Better transparency with local government, a plan to outline updates and allow a time frame for compliance</t>
  </si>
  <si>
    <t>Firefighter / Emt</t>
  </si>
  <si>
    <t>subdivisions getting closer; no speed bumps in town</t>
  </si>
  <si>
    <t>Tiny towns are not a concern for overextended counties</t>
  </si>
  <si>
    <t>SPEED BUMPS in town and speed controls on Cartersburg Road</t>
  </si>
  <si>
    <t>Desk worker</t>
  </si>
  <si>
    <t>The problems of Indy moving out into our county.</t>
  </si>
  <si>
    <t>Law's not being enforced suffciently</t>
  </si>
  <si>
    <t>Better traffic law enforcement</t>
  </si>
  <si>
    <t>Material handler warehouse</t>
  </si>
  <si>
    <t>Democrats</t>
  </si>
  <si>
    <t>I don’t know</t>
  </si>
  <si>
    <t>Town governments are ran by grouchy old men</t>
  </si>
  <si>
    <t>Mill creek schools</t>
  </si>
  <si>
    <t>Kids attend school in HC</t>
  </si>
  <si>
    <t>Clayton is awesome! Traveling thru Plfd can be frustrating sometimes</t>
  </si>
  <si>
    <t>I believe Plfd has plans to fix rd congestion eventually</t>
  </si>
  <si>
    <t>Roundabouts at Miles/Moon and AvonAve/TownshipLnRd &amp; solve old PlfddowntownUS40 rushhour congestion</t>
  </si>
  <si>
    <t>Pharmacist &amp; Owner of Rental Property in Plfd</t>
  </si>
  <si>
    <t>Lack of communication and planning to better my small town</t>
  </si>
  <si>
    <t>Likely small town and not many resources</t>
  </si>
  <si>
    <t>More outreach and communication to citizens</t>
  </si>
  <si>
    <t>Raise chickens for eggs.</t>
  </si>
  <si>
    <t>Property taxes on portable buildings..ie chicken coop. Portable mini barn and portable conex box.</t>
  </si>
  <si>
    <t>I don’t know!!!</t>
  </si>
  <si>
    <t>Stop Plainfield from trying to annex us.</t>
  </si>
  <si>
    <t>driving congestion</t>
  </si>
  <si>
    <t>selfish drivers</t>
  </si>
  <si>
    <t>pick up litter</t>
  </si>
  <si>
    <t>Dietitan</t>
  </si>
  <si>
    <t>Worship</t>
  </si>
  <si>
    <t>The homes that are run down with junk surrounding them</t>
  </si>
  <si>
    <t>I believe town ordinances is part of the problem.</t>
  </si>
  <si>
    <t>Better communication between leaders</t>
  </si>
  <si>
    <t>substitute teachers/semi retired</t>
  </si>
  <si>
    <t>One lane road through Danville, always traffic.</t>
  </si>
  <si>
    <t>No room for growth.</t>
  </si>
  <si>
    <t>Lack of trust in community leaders in all sectors.</t>
  </si>
  <si>
    <t>Inability to have honest, difficult conversations; accountability</t>
  </si>
  <si>
    <t>Increased transparency in government operations</t>
  </si>
  <si>
    <t>Chambers</t>
  </si>
  <si>
    <t>Secretary/Receptionist</t>
  </si>
  <si>
    <t>The lack of restaurants and shopping compared to other areas our size.</t>
  </si>
  <si>
    <t>Licensed Funeral Director</t>
  </si>
  <si>
    <t>Public School Teacher</t>
  </si>
  <si>
    <t>Lack of respect/taking care of homes and buildings</t>
  </si>
  <si>
    <t>Honestly, I’m not sure</t>
  </si>
  <si>
    <t>More events to show members what our community has to offer</t>
  </si>
  <si>
    <t>CPA</t>
  </si>
  <si>
    <t>No community building in Clayton.</t>
  </si>
  <si>
    <t>Money</t>
  </si>
  <si>
    <t>Additional money</t>
  </si>
  <si>
    <t>People who do not stay informed and participate in elections.</t>
  </si>
  <si>
    <t>Not sure it can be.</t>
  </si>
  <si>
    <t>More coordination and some consolidation of services, especially public safety.</t>
  </si>
  <si>
    <t>Sales</t>
  </si>
  <si>
    <t>Better communication - county-wide</t>
  </si>
  <si>
    <t>Admin Assist.</t>
  </si>
  <si>
    <t>Reinventing the wheel instead of networking with others.</t>
  </si>
  <si>
    <t>It is being worked on.</t>
  </si>
  <si>
    <t>Networking with agencies and outreaches</t>
  </si>
  <si>
    <t>PCA/CNA</t>
  </si>
  <si>
    <t>Ridiculous taxes</t>
  </si>
  <si>
    <t>Hendricks county thinks they need to control everything people do.</t>
  </si>
  <si>
    <t>Lower taxes</t>
  </si>
  <si>
    <t>Purdue University</t>
  </si>
  <si>
    <t>doctor, hospital</t>
  </si>
  <si>
    <t>feeling safe</t>
  </si>
  <si>
    <t>Wish I knew</t>
  </si>
  <si>
    <t>get rid of Liberty Township Trustee</t>
  </si>
  <si>
    <t>Growth!!!!!!</t>
  </si>
  <si>
    <t>because they dont stop growing</t>
  </si>
  <si>
    <t>Stop bulldozing the fields</t>
  </si>
  <si>
    <t>Public Servant</t>
  </si>
  <si>
    <t>Preschool teacher</t>
  </si>
  <si>
    <t>New warehouses being built in our rural setting</t>
  </si>
  <si>
    <t>Because no politicians are affected-</t>
  </si>
  <si>
    <t>Quit taking our farm fields for warehouses</t>
  </si>
  <si>
    <t>Volunteer, Library Board Trustee</t>
  </si>
  <si>
    <t>The lack of community connections.</t>
  </si>
  <si>
    <t>Lack of interest other that business owners.</t>
  </si>
  <si>
    <t>Connect to Vandalia trail to in Plainfield</t>
  </si>
  <si>
    <t>Telephone</t>
  </si>
  <si>
    <t>Self Employed</t>
  </si>
  <si>
    <t>Promote community involvement</t>
  </si>
  <si>
    <t>Office Manager</t>
  </si>
  <si>
    <t>Increase access to public transportation.</t>
  </si>
  <si>
    <t>Social work.</t>
  </si>
  <si>
    <t>Go to church</t>
  </si>
  <si>
    <t>Traffic in 40 and 36</t>
  </si>
  <si>
    <t>I’m sure it is...pretty unavoidable.</t>
  </si>
  <si>
    <t>More diversified</t>
  </si>
  <si>
    <t>Semi-tetired, substitute teacher</t>
  </si>
  <si>
    <t>Vandalized street signs on 650 South in Clayton</t>
  </si>
  <si>
    <t>Correctional Officer</t>
  </si>
  <si>
    <t>paralegal</t>
  </si>
  <si>
    <t>Poor signal for internet &amp; cell phone, traffic</t>
  </si>
  <si>
    <t>Rural area</t>
  </si>
  <si>
    <t>Address traffic problems</t>
  </si>
  <si>
    <t>Stay at home mom</t>
  </si>
  <si>
    <t>Warehouses</t>
  </si>
  <si>
    <t>Idk.</t>
  </si>
  <si>
    <t>An art studio or fine art center would be nice</t>
  </si>
  <si>
    <t>Artist</t>
  </si>
  <si>
    <t>Abandon buildings</t>
  </si>
  <si>
    <t>Keep building new ones</t>
  </si>
  <si>
    <t>Less warehouses</t>
  </si>
  <si>
    <t>Hairstylist</t>
  </si>
  <si>
    <t>Lack leaders willing to change</t>
  </si>
  <si>
    <t>they don't want change.</t>
  </si>
  <si>
    <t>Cooperation</t>
  </si>
  <si>
    <t>Warehouse supervisor</t>
  </si>
  <si>
    <t>Theater, community festivals, and dining. I actually haven't been outside of Hendricks county in weeks.</t>
  </si>
  <si>
    <t>Lack of a core mission and vision for our town.</t>
  </si>
  <si>
    <t>Lack of ownership</t>
  </si>
  <si>
    <t>Paramedic</t>
  </si>
  <si>
    <t>Speed limit in our neighborhood</t>
  </si>
  <si>
    <t>More shopping variety</t>
  </si>
  <si>
    <t>Air force retired, state emp. Retired</t>
  </si>
  <si>
    <t>AR credit manager</t>
  </si>
  <si>
    <t>Lack of businesses and an active town center.</t>
  </si>
  <si>
    <t>Probably because town is too small to sustain much</t>
  </si>
  <si>
    <t>shops in town, a wholesome entertainment venue</t>
  </si>
  <si>
    <t>Public Service</t>
  </si>
  <si>
    <t>Coatesville</t>
  </si>
  <si>
    <t>laborer at a plastics manufacturer</t>
  </si>
  <si>
    <t>Social activities</t>
  </si>
  <si>
    <t>Increasing crime in some areas</t>
  </si>
  <si>
    <t>Everyone has to help fix this problem</t>
  </si>
  <si>
    <t>Retired homemaker</t>
  </si>
  <si>
    <t>I do not live in Hendricks County</t>
  </si>
  <si>
    <t>Good roads   To much traffic</t>
  </si>
  <si>
    <t>No unity among people</t>
  </si>
  <si>
    <t>Greasy town council</t>
  </si>
  <si>
    <t>The roads</t>
  </si>
  <si>
    <t>recreate</t>
  </si>
  <si>
    <t>too populated</t>
  </si>
  <si>
    <t>people keep moving out</t>
  </si>
  <si>
    <t>stop taking farm land</t>
  </si>
  <si>
    <t>laborer</t>
  </si>
  <si>
    <t>eat @ restaurants in Hendricks County</t>
  </si>
  <si>
    <t>nothing honestly</t>
  </si>
  <si>
    <t>na</t>
  </si>
  <si>
    <t>I think my community is ok; nothing needs to be better</t>
  </si>
  <si>
    <t>Accounts Manager &amp; Customer Serv. Repr. for an Insurance Agency.</t>
  </si>
  <si>
    <t>traffic in town</t>
  </si>
  <si>
    <t>economic growth seems to be priority without regard for impact</t>
  </si>
  <si>
    <t>education</t>
  </si>
  <si>
    <t>The county roads are unsafe to drive on</t>
  </si>
  <si>
    <t>Money? Unsure?</t>
  </si>
  <si>
    <t>Harsher punishment for drug addicts</t>
  </si>
  <si>
    <t>Our county is divided into two halves</t>
  </si>
  <si>
    <t>The numbers on the west side are too low</t>
  </si>
  <si>
    <t>County leaders recognizing the west side accomplishments</t>
  </si>
  <si>
    <t>Nurse</t>
  </si>
  <si>
    <t>disabled</t>
  </si>
  <si>
    <t>taxes with nothing to show for it</t>
  </si>
  <si>
    <t>good question</t>
  </si>
  <si>
    <t>free access to adult education without going to Indy</t>
  </si>
  <si>
    <t>High property taxes</t>
  </si>
  <si>
    <t>Poor leadership</t>
  </si>
  <si>
    <t>Fiscal responsibility</t>
  </si>
  <si>
    <t>Avon traffic; all home improvement stores are in avon</t>
  </si>
  <si>
    <t>Not aure</t>
  </si>
  <si>
    <t>Direct sales rep</t>
  </si>
  <si>
    <t>More parks in the smaller towns.</t>
  </si>
  <si>
    <t>Home manager</t>
  </si>
  <si>
    <t>Church</t>
  </si>
  <si>
    <t>lazy freeloaders who can get jobs but won't</t>
  </si>
  <si>
    <t>not enough restrictions/regulations on handouts/assistance</t>
  </si>
  <si>
    <t>support local businesses</t>
  </si>
  <si>
    <t>Librarian</t>
  </si>
  <si>
    <t>Lack of community volunteering</t>
  </si>
  <si>
    <t>I am uncertain</t>
  </si>
  <si>
    <t>We need more people to be willing to help others</t>
  </si>
  <si>
    <t>Nothing notable really bothers me</t>
  </si>
  <si>
    <t>Na</t>
  </si>
  <si>
    <t>Anything that would intervene with drug use.</t>
  </si>
  <si>
    <t>Judicial Assistant</t>
  </si>
  <si>
    <t>Hike the Vandalia Trail</t>
  </si>
  <si>
    <t>Community leaders</t>
  </si>
  <si>
    <t>Good question</t>
  </si>
  <si>
    <t>Maintenance Technician</t>
  </si>
  <si>
    <t>The town marshall and fire department</t>
  </si>
  <si>
    <t>Same volunteer chief</t>
  </si>
  <si>
    <t>More law enforcement presence</t>
  </si>
  <si>
    <t>Customer service</t>
  </si>
  <si>
    <t>Bookkeeping</t>
  </si>
  <si>
    <t>Substandard road repairs</t>
  </si>
  <si>
    <t>That's a good question, let me know</t>
  </si>
  <si>
    <t>Sheetmetal worker</t>
  </si>
  <si>
    <t>Closed mindedness</t>
  </si>
  <si>
    <t>No diversity</t>
  </si>
  <si>
    <t>More openness to diversity</t>
  </si>
  <si>
    <t>Alternative education teacher, k-6</t>
  </si>
  <si>
    <t>Eat</t>
  </si>
  <si>
    <t>Holding rural communities to city regulations.</t>
  </si>
  <si>
    <t>Not everyone wants to live in large towns.</t>
  </si>
  <si>
    <t>Lower property taxes and building regulations.</t>
  </si>
  <si>
    <t>Flyers</t>
  </si>
  <si>
    <t>Pipeliner</t>
  </si>
  <si>
    <t>Busy roads</t>
  </si>
  <si>
    <t>Roads, theft, corruption</t>
  </si>
  <si>
    <t>Do not know</t>
  </si>
  <si>
    <t>Mechanical engineer, engineering manager, project manager</t>
  </si>
  <si>
    <t>Speeding, other pets on my property</t>
  </si>
  <si>
    <t>Not monitored, no regulation</t>
  </si>
  <si>
    <t>Better leaders who take action</t>
  </si>
  <si>
    <t>Unimproved property</t>
  </si>
  <si>
    <t>If people do their job we are good.</t>
  </si>
  <si>
    <t>Clean up yards</t>
  </si>
  <si>
    <t>Skilled trade</t>
  </si>
  <si>
    <t>Use to be able to check shop. Living in Coatesville area this was the closest hardware and place to eat.</t>
  </si>
  <si>
    <t>lack of decent places to eat and shop</t>
  </si>
  <si>
    <t>I am unsure.</t>
  </si>
  <si>
    <t>Nothing for kids to do to stay out of trouble</t>
  </si>
  <si>
    <t>No one has funds</t>
  </si>
  <si>
    <t>Addiction rehabilitation</t>
  </si>
  <si>
    <t>Fuel clerk</t>
  </si>
  <si>
    <t>Nothing to do with kids no playgrounds worth anything</t>
  </si>
  <si>
    <t>Roads, community involvement</t>
  </si>
  <si>
    <t>More things to do around home</t>
  </si>
  <si>
    <t>Operating room tech</t>
  </si>
  <si>
    <t>No gas station</t>
  </si>
  <si>
    <t>I am not sure</t>
  </si>
  <si>
    <t>Traffic along US 36</t>
  </si>
  <si>
    <t>Would need to have a route to go around the towns</t>
  </si>
  <si>
    <t>work on trails for hiking, biking, and outdoor activities</t>
  </si>
  <si>
    <t>Nurse manager</t>
  </si>
  <si>
    <t>My disabled mother- in-law, who is on disability, cannot find affordable housing</t>
  </si>
  <si>
    <t>unsure</t>
  </si>
  <si>
    <t>Education resources on how to assist those on disability, maintain quality of life</t>
  </si>
  <si>
    <t>Patient Access Advocate at Hendricks Regional Health</t>
  </si>
  <si>
    <t>Sales Coordinator</t>
  </si>
  <si>
    <t>Sustaining the small rural communities in the area</t>
  </si>
  <si>
    <t>Lack of interest, funding, volunteers</t>
  </si>
  <si>
    <t>Better branding to let others know its a great community</t>
  </si>
  <si>
    <t>Human Resources Executive</t>
  </si>
  <si>
    <t>Lack of affordable housing transport&amp;childcare</t>
  </si>
  <si>
    <t>all of the above</t>
  </si>
  <si>
    <t>affordable housing, childcare &amp;transportation</t>
  </si>
  <si>
    <t>social worker</t>
  </si>
  <si>
    <t>SAHM</t>
  </si>
  <si>
    <t>Stilesville</t>
  </si>
  <si>
    <t>disabled veteran</t>
  </si>
  <si>
    <t>the people</t>
  </si>
  <si>
    <t>family owned</t>
  </si>
  <si>
    <t>diversity-beautification</t>
  </si>
  <si>
    <t>golf course</t>
  </si>
  <si>
    <t>People that don’t take care of their homes and vacant businesses</t>
  </si>
  <si>
    <t>Lazy homeowners, I don’t know about the business. Coopers has been vacant for years and people keep saying it will go to suctions as soon as taxes are dealt with</t>
  </si>
  <si>
    <t>More social events for elderly</t>
  </si>
  <si>
    <t>Occupational therapist at Hendricks regional health</t>
  </si>
  <si>
    <t>Neighbors helping and knowing each other</t>
  </si>
  <si>
    <t>Sleep here and work elsewhere</t>
  </si>
  <si>
    <t>Chili suppers bean suppers anything to bring people together</t>
  </si>
  <si>
    <t>There's no stores to go to in stilesville</t>
  </si>
  <si>
    <t>No money in stilesville</t>
  </si>
  <si>
    <t>Stores, more job opportunities in stilesville</t>
  </si>
  <si>
    <t>Teachers Aide</t>
  </si>
  <si>
    <t>Lack of businesses in Stilesvilke</t>
  </si>
  <si>
    <t>No public water system</t>
  </si>
  <si>
    <t>New businesses</t>
  </si>
  <si>
    <t>road conditions</t>
  </si>
  <si>
    <t>i have no idea</t>
  </si>
  <si>
    <t>I love my community.</t>
  </si>
  <si>
    <t>Legal Assistant</t>
  </si>
  <si>
    <t>Very Involved in 4-H Program &amp; Fair Board</t>
  </si>
  <si>
    <t>New Building when Old is empty</t>
  </si>
  <si>
    <t>I have no idea</t>
  </si>
  <si>
    <t>Bad roads</t>
  </si>
  <si>
    <t>No idea; others that don't need it get repaved.</t>
  </si>
  <si>
    <t>People need to listen in order to help.</t>
  </si>
  <si>
    <t>nosy neighbors</t>
  </si>
  <si>
    <t>they won'y move or die</t>
  </si>
  <si>
    <t>Town board not doing their job. No town narshal</t>
  </si>
  <si>
    <t>Town board doesn’t want to. With them it’s about control</t>
  </si>
  <si>
    <t>People to care about the town</t>
  </si>
  <si>
    <t>Mail; Door-to-Door</t>
  </si>
  <si>
    <t>My niece attends Mill Creek west</t>
  </si>
  <si>
    <t>Work travel due to lack of jobs in my field.</t>
  </si>
  <si>
    <t>Not enough job opportunities.</t>
  </si>
  <si>
    <t>Less negativity on social media</t>
  </si>
  <si>
    <t>Material handler/ Deice point lead</t>
  </si>
  <si>
    <t>Sidewalks unmaintained lawns</t>
  </si>
  <si>
    <t>Sidewalks allys</t>
  </si>
  <si>
    <t>Vandalism to the street and signs</t>
  </si>
  <si>
    <t>The county has limited funding to replace all the signs</t>
  </si>
  <si>
    <t>More business, community programming</t>
  </si>
  <si>
    <t>Parks and Recreation</t>
  </si>
  <si>
    <t>The lack of community participation in anything</t>
  </si>
  <si>
    <t>The community seems not to care</t>
  </si>
  <si>
    <t>The town council think of the community and not themselves</t>
  </si>
  <si>
    <t>RN</t>
  </si>
  <si>
    <t>New park</t>
  </si>
  <si>
    <t>Equipment operator</t>
  </si>
  <si>
    <t>people that don't take care of their house/belongings/family</t>
  </si>
  <si>
    <t>personal accountablitiy, poor enforcement of community statutess</t>
  </si>
  <si>
    <t>connection to each other, community social events</t>
  </si>
  <si>
    <t>occupational therapist at HRH</t>
  </si>
  <si>
    <t>Stilesville is going down hill Lake of interest</t>
  </si>
  <si>
    <t>People sleep there and work in Indy</t>
  </si>
  <si>
    <t>Teach town fathers how to spur interest in the community</t>
  </si>
  <si>
    <t>Response Counts</t>
  </si>
  <si>
    <t>Total</t>
  </si>
  <si>
    <t>% Total</t>
  </si>
  <si>
    <t>% Total Responses</t>
  </si>
  <si>
    <t>Plainfield</t>
  </si>
  <si>
    <t>CODED</t>
  </si>
  <si>
    <t>Under 18</t>
  </si>
  <si>
    <t>Man</t>
  </si>
  <si>
    <t>Brownsburg</t>
  </si>
  <si>
    <t>Somewhat Important</t>
  </si>
  <si>
    <t>Picked as Top 5 Issues</t>
  </si>
  <si>
    <t>Check as many as apply</t>
  </si>
  <si>
    <t>Woman</t>
  </si>
  <si>
    <t xml:space="preserve">Total responses: </t>
  </si>
  <si>
    <t>High school diploma or GED</t>
  </si>
  <si>
    <t>Avon</t>
  </si>
  <si>
    <t>Some college</t>
  </si>
  <si>
    <t>Danville</t>
  </si>
  <si>
    <t>Other</t>
  </si>
  <si>
    <t>Certification</t>
  </si>
  <si>
    <t>Pittsboro</t>
  </si>
  <si>
    <t>Born &amp; raised</t>
  </si>
  <si>
    <t>Very Important</t>
  </si>
  <si>
    <t>Very or Extremely connected</t>
  </si>
  <si>
    <t>I do not live in HC</t>
  </si>
  <si>
    <t>Multi-gen</t>
  </si>
  <si>
    <t>Important &amp; Very Important</t>
  </si>
  <si>
    <t>Very &amp; Extremely willing</t>
  </si>
  <si>
    <t>North Salem</t>
  </si>
  <si>
    <t>Lizton</t>
  </si>
  <si>
    <t>Jamestown</t>
  </si>
  <si>
    <t>NWH (North Salem, Lizton, Pittsboro, Jamestown)</t>
  </si>
  <si>
    <t>Weighted Average</t>
  </si>
  <si>
    <t>Mill Creek (Clayton, Coatesville, Stilesville, Amo)</t>
  </si>
  <si>
    <t>Explanation of Data</t>
  </si>
  <si>
    <t xml:space="preserve">This data was collected from October 9 - November 15, 2019 by the Hendricks County Community Foundation </t>
  </si>
  <si>
    <t>This data is a subset of the full Hendricks County Needs Assessment which had 3,048 responses</t>
  </si>
  <si>
    <t>Fields highlighted in YELLOW are open ended responses and have not been coded; all other questions can be quantified.</t>
  </si>
  <si>
    <t xml:space="preserve">Please see PDF of Community Needs Survey for complete questions. </t>
  </si>
  <si>
    <t>Sample Size</t>
  </si>
  <si>
    <t>Confidence Level</t>
  </si>
  <si>
    <t>Margin of Error</t>
  </si>
  <si>
    <t xml:space="preserve">If you use this data, please use the following acknowledge: </t>
  </si>
  <si>
    <t>NOT</t>
  </si>
  <si>
    <t xml:space="preserve">ASSETS - Please tell us how important each of the following community assets are to you. </t>
  </si>
  <si>
    <t xml:space="preserve">ISSUES- Please select the TOP 5 issues facing your community. </t>
  </si>
  <si>
    <t>Population 2017</t>
  </si>
  <si>
    <t xml:space="preserve">Clay Township </t>
  </si>
  <si>
    <t>Franklin Township</t>
  </si>
  <si>
    <t>Liberty Township</t>
  </si>
  <si>
    <t xml:space="preserve">TOTAL </t>
  </si>
  <si>
    <t xml:space="preserve">Population of Mill Creek </t>
  </si>
  <si>
    <t>Hendricks County Community Foundation encourages wide use and dissemination of the 2019 Hendricks County Needs Assessment. Background information and pdfs of the county report as well as community reports are available at https://hendrickscountycf.org/for-everyone-else/community-needs-assessment/2019-community-needs-assessment.html. When using data from the report, we ask you for acknowledgement, such as: 2019 Hendricks County Community Needs Assessment. Avon, Indiana: Hendricks County Community Foundation,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</si>
</sst>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11"/>
      <color rgb="FF333333"/>
      <name val="Arial"/>
      <family val="2"/>
    </font>
    <font>
      <b/>
      <sz val="16"/>
      <color theme="1"/>
      <name val="Calibri"/>
      <family val="2"/>
      <scheme val="minor"/>
    </font>
    <font>
      <i/>
      <sz val="12"/>
      <color theme="1"/>
      <name val="Calibri"/>
      <family val="2"/>
      <scheme val="minor"/>
    </font>
  </fonts>
  <fills count="8">
    <fill>
      <patternFill patternType="none"/>
    </fill>
    <fill>
      <patternFill patternType="gray125"/>
    </fill>
    <fill>
      <patternFill patternType="solid">
        <fgColor rgb="FFEAEAE8"/>
      </patternFill>
    </fill>
    <fill>
      <patternFill patternType="solid">
        <fgColor rgb="FFFFFF00"/>
        <bgColor indexed="64"/>
      </patternFill>
    </fill>
    <fill>
      <patternFill patternType="solid">
        <fgColor theme="0" tint="-0.14999847407452621"/>
        <bgColor indexed="64"/>
      </patternFill>
    </fill>
    <fill>
      <patternFill patternType="solid">
        <fgColor rgb="FFFCD5B4"/>
        <bgColor indexed="64"/>
      </patternFill>
    </fill>
    <fill>
      <patternFill patternType="solid">
        <fgColor rgb="FF92CF4F"/>
        <bgColor indexed="64"/>
      </patternFill>
    </fill>
    <fill>
      <patternFill patternType="solid">
        <fgColor rgb="FF93CDDD"/>
        <bgColor indexed="64"/>
      </patternFill>
    </fill>
  </fills>
  <borders count="6">
    <border>
      <left/>
      <right/>
      <top/>
      <bottom/>
      <diagonal/>
    </border>
    <border>
      <left style="thin">
        <color rgb="FFA6A6A6"/>
      </left>
      <right style="thin">
        <color rgb="FFA6A6A6"/>
      </right>
      <top style="thin">
        <color rgb="FFA6A6A6"/>
      </top>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bottom style="thin">
        <color rgb="FFA6A6A6"/>
      </bottom>
      <diagonal/>
    </border>
    <border>
      <left style="thin">
        <color rgb="FFA6A6A6"/>
      </left>
      <right style="thin">
        <color rgb="FFA6A6A6"/>
      </right>
      <top/>
      <bottom/>
      <diagonal/>
    </border>
    <border>
      <left/>
      <right/>
      <top/>
      <bottom style="thin">
        <color rgb="FFA6A6A6"/>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3" fillId="2" borderId="2" xfId="0" applyFont="1" applyFill="1" applyBorder="1"/>
    <xf numFmtId="0" fontId="3" fillId="2" borderId="1" xfId="0" applyFont="1" applyFill="1" applyBorder="1"/>
    <xf numFmtId="0" fontId="3" fillId="2" borderId="1" xfId="0" applyFont="1" applyFill="1" applyBorder="1" applyAlignment="1">
      <alignment horizontal="center" wrapText="1"/>
    </xf>
    <xf numFmtId="0" fontId="3" fillId="4" borderId="1" xfId="0" applyFont="1" applyFill="1" applyBorder="1" applyAlignment="1">
      <alignment horizontal="center" wrapText="1"/>
    </xf>
    <xf numFmtId="0" fontId="0" fillId="0" borderId="3" xfId="0" applyBorder="1"/>
    <xf numFmtId="0" fontId="0" fillId="0" borderId="4" xfId="0" applyBorder="1"/>
    <xf numFmtId="0" fontId="0" fillId="4" borderId="0" xfId="0" applyFill="1"/>
    <xf numFmtId="164" fontId="0" fillId="4" borderId="0" xfId="1" applyNumberFormat="1" applyFont="1" applyFill="1"/>
    <xf numFmtId="0" fontId="0" fillId="3" borderId="0" xfId="0" applyFill="1"/>
    <xf numFmtId="0" fontId="0" fillId="0" borderId="0" xfId="0" applyFill="1"/>
    <xf numFmtId="10" fontId="0" fillId="4" borderId="0" xfId="2" applyNumberFormat="1" applyFont="1" applyFill="1"/>
    <xf numFmtId="10" fontId="0" fillId="0" borderId="0" xfId="2" applyNumberFormat="1" applyFont="1" applyFill="1"/>
    <xf numFmtId="164" fontId="0" fillId="4" borderId="0" xfId="0" applyNumberFormat="1" applyFill="1"/>
    <xf numFmtId="10" fontId="0" fillId="0" borderId="0" xfId="0" applyNumberFormat="1" applyFill="1"/>
    <xf numFmtId="164" fontId="0" fillId="0" borderId="0" xfId="0" applyNumberFormat="1" applyFill="1"/>
    <xf numFmtId="164" fontId="0" fillId="0" borderId="0" xfId="1" applyNumberFormat="1" applyFont="1" applyFill="1"/>
    <xf numFmtId="10" fontId="0" fillId="0" borderId="0" xfId="0" applyNumberFormat="1"/>
    <xf numFmtId="9" fontId="0" fillId="0" borderId="0" xfId="0" applyNumberFormat="1"/>
    <xf numFmtId="0" fontId="0" fillId="4" borderId="0" xfId="0" applyFill="1" applyAlignment="1">
      <alignment horizontal="right"/>
    </xf>
    <xf numFmtId="43" fontId="0" fillId="4" borderId="0" xfId="0" applyNumberFormat="1" applyFill="1"/>
    <xf numFmtId="0" fontId="3" fillId="5" borderId="1" xfId="0" applyFont="1" applyFill="1" applyBorder="1" applyAlignment="1">
      <alignment wrapText="1"/>
    </xf>
    <xf numFmtId="0" fontId="4" fillId="0" borderId="0" xfId="0" applyFont="1"/>
    <xf numFmtId="0" fontId="1" fillId="0" borderId="0" xfId="0" applyFont="1"/>
    <xf numFmtId="0" fontId="1" fillId="3" borderId="0" xfId="0" applyFont="1" applyFill="1"/>
    <xf numFmtId="0" fontId="0" fillId="0" borderId="0" xfId="0" applyFont="1"/>
    <xf numFmtId="0" fontId="3" fillId="6" borderId="3" xfId="0" applyFont="1" applyFill="1" applyBorder="1" applyAlignment="1">
      <alignment horizontal="center" wrapText="1"/>
    </xf>
    <xf numFmtId="0" fontId="3" fillId="7" borderId="4" xfId="0" applyFont="1" applyFill="1" applyBorder="1" applyAlignment="1">
      <alignment wrapText="1"/>
    </xf>
    <xf numFmtId="0" fontId="0" fillId="6" borderId="0" xfId="0" applyFill="1"/>
    <xf numFmtId="0" fontId="2" fillId="6" borderId="0" xfId="0" applyFont="1" applyFill="1"/>
    <xf numFmtId="0" fontId="3" fillId="2" borderId="1" xfId="0" applyFont="1" applyFill="1" applyBorder="1" applyAlignment="1">
      <alignment horizontal="center" wrapText="1"/>
    </xf>
    <xf numFmtId="0" fontId="3" fillId="2" borderId="3" xfId="0" applyFont="1" applyFill="1" applyBorder="1" applyAlignment="1">
      <alignment horizontal="center" wrapText="1"/>
    </xf>
    <xf numFmtId="0" fontId="2" fillId="7" borderId="5" xfId="0" applyFont="1" applyFill="1" applyBorder="1" applyAlignment="1">
      <alignment horizontal="center"/>
    </xf>
    <xf numFmtId="0" fontId="3" fillId="3" borderId="1" xfId="0" applyFont="1" applyFill="1" applyBorder="1" applyAlignment="1">
      <alignment horizontal="center" wrapText="1"/>
    </xf>
    <xf numFmtId="0" fontId="3" fillId="3" borderId="3" xfId="0" applyFont="1" applyFill="1" applyBorder="1" applyAlignment="1">
      <alignment horizontal="center" wrapText="1"/>
    </xf>
    <xf numFmtId="0" fontId="3" fillId="2" borderId="1" xfId="0" applyFont="1" applyFill="1" applyBorder="1" applyAlignment="1">
      <alignment horizontal="center"/>
    </xf>
    <xf numFmtId="0" fontId="3" fillId="2" borderId="3" xfId="0" applyFont="1" applyFill="1" applyBorder="1" applyAlignment="1">
      <alignment horizontal="center"/>
    </xf>
    <xf numFmtId="0" fontId="3" fillId="5" borderId="1" xfId="0" applyFont="1" applyFill="1" applyBorder="1" applyAlignment="1">
      <alignment horizontal="center" wrapText="1"/>
    </xf>
    <xf numFmtId="0" fontId="3" fillId="5" borderId="4" xfId="0" applyFont="1" applyFill="1" applyBorder="1" applyAlignment="1">
      <alignment horizontal="center" wrapText="1"/>
    </xf>
    <xf numFmtId="164" fontId="0" fillId="0" borderId="0" xfId="1" applyNumberFormat="1" applyFont="1"/>
    <xf numFmtId="164" fontId="0" fillId="0" borderId="0" xfId="0" applyNumberFormat="1"/>
    <xf numFmtId="3" fontId="0" fillId="0" borderId="0" xfId="0" applyNumberFormat="1" applyFont="1"/>
    <xf numFmtId="9" fontId="1" fillId="0" borderId="0" xfId="0" applyNumberFormat="1" applyFont="1" applyFill="1"/>
    <xf numFmtId="0" fontId="5" fillId="0" borderId="0" xfId="0" applyFont="1" applyFill="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CD5B4"/>
      <color rgb="FF92CF4F"/>
      <color rgb="FF93C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B6DAB-49EB-334E-AEF6-7A09417D8D7A}">
  <dimension ref="A1:G15"/>
  <sheetViews>
    <sheetView tabSelected="1" workbookViewId="0">
      <selection activeCell="A6" sqref="A6:G6"/>
    </sheetView>
  </sheetViews>
  <sheetFormatPr baseColWidth="10" defaultRowHeight="16" x14ac:dyDescent="0.2"/>
  <cols>
    <col min="1" max="1" width="29.83203125" customWidth="1"/>
    <col min="2" max="2" width="12.5" bestFit="1" customWidth="1"/>
    <col min="5" max="5" width="16" bestFit="1" customWidth="1"/>
  </cols>
  <sheetData>
    <row r="1" spans="1:7" ht="21" x14ac:dyDescent="0.25">
      <c r="A1" s="22" t="s">
        <v>793</v>
      </c>
    </row>
    <row r="2" spans="1:7" x14ac:dyDescent="0.2">
      <c r="A2" s="23" t="s">
        <v>794</v>
      </c>
      <c r="B2" s="23"/>
    </row>
    <row r="3" spans="1:7" x14ac:dyDescent="0.2">
      <c r="A3" s="23" t="s">
        <v>795</v>
      </c>
      <c r="B3" s="23"/>
    </row>
    <row r="4" spans="1:7" x14ac:dyDescent="0.2">
      <c r="A4" s="23" t="s">
        <v>796</v>
      </c>
      <c r="B4" s="23"/>
    </row>
    <row r="5" spans="1:7" x14ac:dyDescent="0.2">
      <c r="A5" s="23" t="s">
        <v>797</v>
      </c>
      <c r="B5" s="23"/>
    </row>
    <row r="6" spans="1:7" ht="83" customHeight="1" x14ac:dyDescent="0.2">
      <c r="A6" s="43" t="s">
        <v>811</v>
      </c>
      <c r="B6" s="43"/>
      <c r="C6" s="43"/>
      <c r="D6" s="43"/>
      <c r="E6" s="43"/>
      <c r="F6" s="43"/>
      <c r="G6" s="43"/>
    </row>
    <row r="7" spans="1:7" x14ac:dyDescent="0.2">
      <c r="A7" s="23"/>
      <c r="B7" s="23"/>
    </row>
    <row r="8" spans="1:7" x14ac:dyDescent="0.2">
      <c r="A8" s="23"/>
      <c r="B8" s="23"/>
    </row>
    <row r="9" spans="1:7" x14ac:dyDescent="0.2">
      <c r="A9" s="25" t="s">
        <v>810</v>
      </c>
      <c r="B9" s="41">
        <f>F14</f>
        <v>36344</v>
      </c>
    </row>
    <row r="10" spans="1:7" x14ac:dyDescent="0.2">
      <c r="A10" s="23" t="s">
        <v>798</v>
      </c>
      <c r="B10" s="23">
        <v>241</v>
      </c>
      <c r="F10" t="s">
        <v>805</v>
      </c>
    </row>
    <row r="11" spans="1:7" x14ac:dyDescent="0.2">
      <c r="A11" s="23" t="s">
        <v>799</v>
      </c>
      <c r="B11" s="42">
        <v>0.95</v>
      </c>
      <c r="E11" t="s">
        <v>806</v>
      </c>
      <c r="F11" s="39">
        <v>2373</v>
      </c>
    </row>
    <row r="12" spans="1:7" x14ac:dyDescent="0.2">
      <c r="A12" s="23" t="s">
        <v>800</v>
      </c>
      <c r="B12" s="42">
        <v>0.06</v>
      </c>
      <c r="E12" t="s">
        <v>807</v>
      </c>
      <c r="F12" s="39">
        <v>1367</v>
      </c>
    </row>
    <row r="13" spans="1:7" x14ac:dyDescent="0.2">
      <c r="A13" s="23"/>
      <c r="B13" s="23"/>
      <c r="E13" t="s">
        <v>808</v>
      </c>
      <c r="F13" s="39">
        <v>32604</v>
      </c>
    </row>
    <row r="14" spans="1:7" x14ac:dyDescent="0.2">
      <c r="E14" t="s">
        <v>809</v>
      </c>
      <c r="F14" s="40">
        <f>SUM(F11:F13)</f>
        <v>36344</v>
      </c>
    </row>
    <row r="15" spans="1:7" x14ac:dyDescent="0.2">
      <c r="A15" s="24" t="s">
        <v>801</v>
      </c>
    </row>
  </sheetData>
  <mergeCells count="1">
    <mergeCell ref="A6:G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B73FB-249A-0B4B-A79C-D3CE487FF399}">
  <dimension ref="A1:CO264"/>
  <sheetViews>
    <sheetView topLeftCell="I1" zoomScaleNormal="100" workbookViewId="0">
      <pane ySplit="3" topLeftCell="A246" activePane="bottomLeft" state="frozen"/>
      <selection activeCell="I1" sqref="I1"/>
      <selection pane="bottomLeft" activeCell="J266" sqref="J266"/>
    </sheetView>
  </sheetViews>
  <sheetFormatPr baseColWidth="10" defaultColWidth="8.83203125" defaultRowHeight="16" x14ac:dyDescent="0.2"/>
  <cols>
    <col min="1" max="1" width="14.6640625" hidden="1" customWidth="1"/>
    <col min="2" max="2" width="13.33203125" hidden="1" customWidth="1"/>
    <col min="3" max="7" width="7.33203125" hidden="1" customWidth="1"/>
    <col min="8" max="8" width="8.83203125" hidden="1" customWidth="1"/>
    <col min="9" max="9" width="15.83203125" customWidth="1"/>
    <col min="10" max="10" width="25.83203125" bestFit="1" customWidth="1"/>
    <col min="12" max="12" width="14.33203125" customWidth="1"/>
    <col min="14" max="14" width="22.33203125" customWidth="1"/>
    <col min="15" max="15" width="8.5" customWidth="1"/>
    <col min="39" max="57" width="9.33203125" customWidth="1"/>
    <col min="58" max="58" width="17.33203125" customWidth="1"/>
    <col min="59" max="59" width="19.83203125" customWidth="1"/>
    <col min="60" max="60" width="8.83203125" customWidth="1"/>
    <col min="61" max="61" width="11.33203125" customWidth="1"/>
    <col min="62" max="62" width="9" customWidth="1"/>
    <col min="63" max="63" width="15.33203125" customWidth="1"/>
    <col min="64" max="64" width="15" customWidth="1"/>
    <col min="65" max="65" width="15.83203125" customWidth="1"/>
    <col min="66" max="66" width="12.1640625" customWidth="1"/>
    <col min="67" max="67" width="13.33203125" customWidth="1"/>
    <col min="68" max="68" width="11.6640625" customWidth="1"/>
    <col min="69" max="69" width="9.33203125" customWidth="1"/>
    <col min="70" max="70" width="8.1640625" customWidth="1"/>
    <col min="71" max="71" width="4.33203125" customWidth="1"/>
    <col min="72" max="72" width="9.33203125" customWidth="1"/>
    <col min="73" max="73" width="15.83203125" customWidth="1"/>
    <col min="74" max="74" width="6.33203125" customWidth="1"/>
    <col min="75" max="75" width="12.6640625" customWidth="1"/>
    <col min="76" max="76" width="15.5" customWidth="1"/>
    <col min="78" max="78" width="12.83203125" customWidth="1"/>
    <col min="79" max="79" width="13.33203125" bestFit="1" customWidth="1"/>
    <col min="80" max="80" width="0" hidden="1" customWidth="1"/>
    <col min="87" max="87" width="12.83203125" customWidth="1"/>
    <col min="91" max="91" width="15.5" customWidth="1"/>
  </cols>
  <sheetData>
    <row r="1" spans="1:93" x14ac:dyDescent="0.2">
      <c r="P1" s="32" t="s">
        <v>803</v>
      </c>
      <c r="Q1" s="32"/>
      <c r="R1" s="32"/>
      <c r="S1" s="32"/>
      <c r="T1" s="32"/>
      <c r="U1" s="32"/>
      <c r="V1" s="32"/>
      <c r="W1" s="32"/>
      <c r="X1" s="32"/>
      <c r="Y1" s="32"/>
      <c r="Z1" s="32"/>
      <c r="AA1" s="32"/>
      <c r="AB1" s="32"/>
      <c r="AC1" s="32"/>
      <c r="AD1" s="32"/>
      <c r="AE1" s="32"/>
      <c r="AF1" s="32"/>
      <c r="AG1" s="32"/>
      <c r="AH1" s="32"/>
      <c r="AI1" s="32"/>
      <c r="AM1" s="28"/>
      <c r="AN1" s="28"/>
      <c r="AO1" s="28"/>
      <c r="AP1" s="28"/>
      <c r="AQ1" s="28"/>
      <c r="AR1" s="28"/>
      <c r="AS1" s="28"/>
      <c r="AT1" s="28"/>
      <c r="AU1" s="28"/>
      <c r="AV1" s="28"/>
      <c r="AW1" s="29" t="s">
        <v>804</v>
      </c>
      <c r="AX1" s="28"/>
      <c r="AY1" s="28"/>
      <c r="AZ1" s="28"/>
      <c r="BA1" s="28"/>
      <c r="BB1" s="28"/>
      <c r="BC1" s="28"/>
      <c r="BD1" s="28"/>
      <c r="BE1" s="28"/>
      <c r="BF1" s="28"/>
    </row>
    <row r="2" spans="1:93" s="1" customFormat="1" ht="15" customHeight="1" x14ac:dyDescent="0.15">
      <c r="A2" s="35" t="s">
        <v>0</v>
      </c>
      <c r="B2" s="35" t="s">
        <v>1</v>
      </c>
      <c r="C2" s="35" t="s">
        <v>2</v>
      </c>
      <c r="D2" s="35" t="s">
        <v>3</v>
      </c>
      <c r="E2" s="30" t="s">
        <v>4</v>
      </c>
      <c r="F2" s="30" t="s">
        <v>5</v>
      </c>
      <c r="G2" s="35" t="s">
        <v>6</v>
      </c>
      <c r="H2" s="33" t="s">
        <v>7</v>
      </c>
      <c r="I2" s="37" t="s">
        <v>8</v>
      </c>
      <c r="J2" s="30" t="s">
        <v>9</v>
      </c>
      <c r="K2" s="33" t="s">
        <v>7</v>
      </c>
      <c r="M2" s="30" t="s">
        <v>10</v>
      </c>
      <c r="O2" s="2"/>
      <c r="P2" s="30" t="s">
        <v>11</v>
      </c>
      <c r="Q2" s="30" t="s">
        <v>12</v>
      </c>
      <c r="R2" s="30" t="s">
        <v>13</v>
      </c>
      <c r="S2" s="30" t="s">
        <v>14</v>
      </c>
      <c r="T2" s="30" t="s">
        <v>15</v>
      </c>
      <c r="U2" s="30" t="s">
        <v>16</v>
      </c>
      <c r="V2" s="30" t="s">
        <v>17</v>
      </c>
      <c r="W2" s="30" t="s">
        <v>18</v>
      </c>
      <c r="X2" s="30" t="s">
        <v>19</v>
      </c>
      <c r="Y2" s="30" t="s">
        <v>20</v>
      </c>
      <c r="Z2" s="30" t="s">
        <v>21</v>
      </c>
      <c r="AA2" s="30" t="s">
        <v>22</v>
      </c>
      <c r="AB2" s="30" t="s">
        <v>23</v>
      </c>
      <c r="AC2" s="30" t="s">
        <v>24</v>
      </c>
      <c r="AD2" s="30" t="s">
        <v>25</v>
      </c>
      <c r="AE2" s="30" t="s">
        <v>26</v>
      </c>
      <c r="AF2" s="30" t="s">
        <v>27</v>
      </c>
      <c r="AG2" s="30" t="s">
        <v>28</v>
      </c>
      <c r="AH2" s="30" t="s">
        <v>29</v>
      </c>
      <c r="AI2" s="30" t="s">
        <v>30</v>
      </c>
      <c r="AJ2" s="33" t="s">
        <v>31</v>
      </c>
      <c r="AK2" s="33" t="s">
        <v>32</v>
      </c>
      <c r="AL2" s="3"/>
      <c r="AM2" s="30" t="s">
        <v>33</v>
      </c>
      <c r="AN2" s="30" t="s">
        <v>34</v>
      </c>
      <c r="AO2" s="30" t="s">
        <v>35</v>
      </c>
      <c r="AP2" s="30" t="s">
        <v>36</v>
      </c>
      <c r="AQ2" s="30" t="s">
        <v>37</v>
      </c>
      <c r="AR2" s="30" t="s">
        <v>38</v>
      </c>
      <c r="AS2" s="30" t="s">
        <v>39</v>
      </c>
      <c r="AT2" s="30" t="s">
        <v>40</v>
      </c>
      <c r="AU2" s="30" t="s">
        <v>41</v>
      </c>
      <c r="AV2" s="30" t="s">
        <v>42</v>
      </c>
      <c r="AW2" s="30" t="s">
        <v>43</v>
      </c>
      <c r="AX2" s="30" t="s">
        <v>44</v>
      </c>
      <c r="AY2" s="30" t="s">
        <v>45</v>
      </c>
      <c r="AZ2" s="30" t="s">
        <v>46</v>
      </c>
      <c r="BA2" s="30" t="s">
        <v>47</v>
      </c>
      <c r="BB2" s="30" t="s">
        <v>48</v>
      </c>
      <c r="BC2" s="30" t="s">
        <v>49</v>
      </c>
      <c r="BD2" s="30" t="s">
        <v>50</v>
      </c>
      <c r="BE2" s="30" t="s">
        <v>51</v>
      </c>
      <c r="BF2" s="30" t="s">
        <v>52</v>
      </c>
      <c r="BG2" s="30" t="s">
        <v>53</v>
      </c>
      <c r="BH2" s="3"/>
      <c r="BI2" s="30" t="s">
        <v>54</v>
      </c>
      <c r="BJ2" s="3"/>
      <c r="BK2" s="30" t="s">
        <v>55</v>
      </c>
      <c r="BL2" s="30" t="s">
        <v>56</v>
      </c>
      <c r="BM2" s="30" t="s">
        <v>57</v>
      </c>
      <c r="BN2" s="30" t="s">
        <v>58</v>
      </c>
      <c r="BO2" s="30" t="s">
        <v>59</v>
      </c>
      <c r="BP2" s="30" t="s">
        <v>60</v>
      </c>
      <c r="BQ2" s="30" t="s">
        <v>61</v>
      </c>
      <c r="BR2" s="30" t="s">
        <v>62</v>
      </c>
      <c r="BS2" s="30" t="s">
        <v>63</v>
      </c>
      <c r="BT2" s="30" t="s">
        <v>64</v>
      </c>
      <c r="BU2" s="30" t="s">
        <v>65</v>
      </c>
      <c r="BV2" s="33" t="s">
        <v>7</v>
      </c>
      <c r="BW2" s="30" t="s">
        <v>66</v>
      </c>
      <c r="BX2" s="3"/>
      <c r="BY2" s="30" t="s">
        <v>67</v>
      </c>
      <c r="BZ2" s="3"/>
      <c r="CA2" s="30" t="s">
        <v>68</v>
      </c>
      <c r="CB2" s="33" t="s">
        <v>7</v>
      </c>
      <c r="CC2" s="30" t="s">
        <v>69</v>
      </c>
      <c r="CD2" s="30" t="s">
        <v>70</v>
      </c>
      <c r="CE2" s="30" t="s">
        <v>71</v>
      </c>
      <c r="CF2" s="30" t="s">
        <v>72</v>
      </c>
      <c r="CG2" s="30" t="s">
        <v>73</v>
      </c>
      <c r="CH2" s="33" t="s">
        <v>7</v>
      </c>
      <c r="CI2" s="4"/>
      <c r="CJ2" s="30" t="s">
        <v>74</v>
      </c>
      <c r="CK2" s="3"/>
      <c r="CL2" s="30" t="s">
        <v>75</v>
      </c>
      <c r="CM2" s="30" t="s">
        <v>76</v>
      </c>
      <c r="CN2" s="3"/>
      <c r="CO2" s="30" t="s">
        <v>77</v>
      </c>
    </row>
    <row r="3" spans="1:93" s="1" customFormat="1" ht="79" customHeight="1" x14ac:dyDescent="0.15">
      <c r="A3" s="36"/>
      <c r="B3" s="36"/>
      <c r="C3" s="36"/>
      <c r="D3" s="36"/>
      <c r="E3" s="31"/>
      <c r="F3" s="31"/>
      <c r="G3" s="36"/>
      <c r="H3" s="34"/>
      <c r="I3" s="38"/>
      <c r="J3" s="31"/>
      <c r="K3" s="34"/>
      <c r="L3" s="21" t="s">
        <v>78</v>
      </c>
      <c r="M3" s="31"/>
      <c r="N3" s="21" t="s">
        <v>79</v>
      </c>
      <c r="O3" s="27" t="s">
        <v>80</v>
      </c>
      <c r="P3" s="31"/>
      <c r="Q3" s="31"/>
      <c r="R3" s="31"/>
      <c r="S3" s="31"/>
      <c r="T3" s="31"/>
      <c r="U3" s="31"/>
      <c r="V3" s="31"/>
      <c r="W3" s="31"/>
      <c r="X3" s="31"/>
      <c r="Y3" s="31"/>
      <c r="Z3" s="31"/>
      <c r="AA3" s="31"/>
      <c r="AB3" s="31"/>
      <c r="AC3" s="31"/>
      <c r="AD3" s="31"/>
      <c r="AE3" s="31"/>
      <c r="AF3" s="31"/>
      <c r="AG3" s="31"/>
      <c r="AH3" s="31"/>
      <c r="AI3" s="31"/>
      <c r="AJ3" s="34"/>
      <c r="AK3" s="34"/>
      <c r="AL3" s="26" t="s">
        <v>81</v>
      </c>
      <c r="AM3" s="31"/>
      <c r="AN3" s="31"/>
      <c r="AO3" s="31"/>
      <c r="AP3" s="31"/>
      <c r="AQ3" s="31"/>
      <c r="AR3" s="31"/>
      <c r="AS3" s="31"/>
      <c r="AT3" s="31"/>
      <c r="AU3" s="31"/>
      <c r="AV3" s="31"/>
      <c r="AW3" s="31"/>
      <c r="AX3" s="31"/>
      <c r="AY3" s="31"/>
      <c r="AZ3" s="31"/>
      <c r="BA3" s="31"/>
      <c r="BB3" s="31"/>
      <c r="BC3" s="31"/>
      <c r="BD3" s="31"/>
      <c r="BE3" s="31"/>
      <c r="BF3" s="31"/>
      <c r="BG3" s="31"/>
      <c r="BH3" s="21" t="s">
        <v>79</v>
      </c>
      <c r="BI3" s="31"/>
      <c r="BJ3" s="21" t="s">
        <v>79</v>
      </c>
      <c r="BK3" s="31"/>
      <c r="BL3" s="31"/>
      <c r="BM3" s="31"/>
      <c r="BN3" s="31"/>
      <c r="BO3" s="31"/>
      <c r="BP3" s="31"/>
      <c r="BQ3" s="31"/>
      <c r="BR3" s="31"/>
      <c r="BS3" s="31"/>
      <c r="BT3" s="31"/>
      <c r="BU3" s="31"/>
      <c r="BV3" s="34"/>
      <c r="BW3" s="31"/>
      <c r="BX3" s="21" t="s">
        <v>79</v>
      </c>
      <c r="BY3" s="31"/>
      <c r="BZ3" s="21" t="s">
        <v>79</v>
      </c>
      <c r="CA3" s="31"/>
      <c r="CB3" s="34"/>
      <c r="CC3" s="31"/>
      <c r="CD3" s="31"/>
      <c r="CE3" s="31"/>
      <c r="CF3" s="31"/>
      <c r="CG3" s="31"/>
      <c r="CH3" s="34"/>
      <c r="CI3" s="21" t="s">
        <v>79</v>
      </c>
      <c r="CJ3" s="31"/>
      <c r="CK3" s="21" t="s">
        <v>79</v>
      </c>
      <c r="CL3" s="31"/>
      <c r="CM3" s="31"/>
      <c r="CN3" s="21" t="s">
        <v>79</v>
      </c>
      <c r="CO3" s="31"/>
    </row>
    <row r="4" spans="1:93" x14ac:dyDescent="0.2">
      <c r="A4">
        <v>2891</v>
      </c>
      <c r="B4">
        <v>11146158519</v>
      </c>
      <c r="C4" t="s">
        <v>2</v>
      </c>
      <c r="D4" t="s">
        <v>3</v>
      </c>
      <c r="F4" t="s">
        <v>5</v>
      </c>
      <c r="I4" s="5"/>
      <c r="J4" t="s">
        <v>82</v>
      </c>
      <c r="L4" s="6"/>
      <c r="M4" t="s">
        <v>83</v>
      </c>
      <c r="N4" s="6"/>
      <c r="P4" t="s">
        <v>84</v>
      </c>
      <c r="Q4" t="s">
        <v>84</v>
      </c>
      <c r="R4" t="s">
        <v>85</v>
      </c>
      <c r="S4" t="s">
        <v>84</v>
      </c>
      <c r="T4" t="s">
        <v>85</v>
      </c>
      <c r="U4" t="s">
        <v>84</v>
      </c>
      <c r="V4" t="s">
        <v>84</v>
      </c>
      <c r="W4" t="s">
        <v>85</v>
      </c>
      <c r="X4" t="s">
        <v>84</v>
      </c>
      <c r="Y4" t="s">
        <v>84</v>
      </c>
      <c r="Z4" t="s">
        <v>85</v>
      </c>
      <c r="AA4" t="s">
        <v>84</v>
      </c>
      <c r="AB4" t="s">
        <v>85</v>
      </c>
      <c r="AC4" t="s">
        <v>85</v>
      </c>
      <c r="AD4" t="s">
        <v>85</v>
      </c>
      <c r="AE4" t="s">
        <v>85</v>
      </c>
      <c r="AF4" t="s">
        <v>84</v>
      </c>
      <c r="AG4" t="s">
        <v>84</v>
      </c>
      <c r="AH4" t="s">
        <v>85</v>
      </c>
      <c r="AI4" t="s">
        <v>85</v>
      </c>
      <c r="BA4" t="s">
        <v>47</v>
      </c>
      <c r="BC4" t="s">
        <v>49</v>
      </c>
      <c r="BE4" t="s">
        <v>51</v>
      </c>
      <c r="BI4" t="s">
        <v>86</v>
      </c>
      <c r="BK4" t="s">
        <v>87</v>
      </c>
      <c r="BL4" t="s">
        <v>88</v>
      </c>
      <c r="BM4" t="s">
        <v>57</v>
      </c>
      <c r="BN4" t="s">
        <v>58</v>
      </c>
      <c r="BR4" t="s">
        <v>62</v>
      </c>
      <c r="BY4" t="s">
        <v>89</v>
      </c>
      <c r="CA4" t="s">
        <v>90</v>
      </c>
      <c r="CC4" t="s">
        <v>69</v>
      </c>
      <c r="CJ4" t="s">
        <v>91</v>
      </c>
      <c r="CL4" t="s">
        <v>92</v>
      </c>
      <c r="CO4" t="s">
        <v>93</v>
      </c>
    </row>
    <row r="5" spans="1:93" x14ac:dyDescent="0.2">
      <c r="A5">
        <v>2884</v>
      </c>
      <c r="B5">
        <v>11146000316</v>
      </c>
      <c r="C5" t="s">
        <v>2</v>
      </c>
      <c r="D5" t="s">
        <v>3</v>
      </c>
      <c r="F5" t="s">
        <v>5</v>
      </c>
      <c r="J5" t="s">
        <v>82</v>
      </c>
      <c r="M5" t="s">
        <v>94</v>
      </c>
      <c r="N5" s="6"/>
      <c r="P5" t="s">
        <v>84</v>
      </c>
      <c r="Q5" t="s">
        <v>84</v>
      </c>
      <c r="R5" t="s">
        <v>84</v>
      </c>
      <c r="S5" t="s">
        <v>84</v>
      </c>
      <c r="T5" t="s">
        <v>84</v>
      </c>
      <c r="U5" t="s">
        <v>85</v>
      </c>
      <c r="V5" t="s">
        <v>85</v>
      </c>
      <c r="W5" t="s">
        <v>85</v>
      </c>
      <c r="X5" t="s">
        <v>85</v>
      </c>
      <c r="Y5" t="s">
        <v>85</v>
      </c>
      <c r="Z5" t="s">
        <v>85</v>
      </c>
      <c r="AA5" t="s">
        <v>85</v>
      </c>
      <c r="AB5" t="s">
        <v>85</v>
      </c>
      <c r="AC5" t="s">
        <v>85</v>
      </c>
      <c r="AD5" t="s">
        <v>95</v>
      </c>
      <c r="AE5" t="s">
        <v>95</v>
      </c>
      <c r="AF5" t="s">
        <v>85</v>
      </c>
      <c r="AG5" t="s">
        <v>85</v>
      </c>
      <c r="AH5" t="s">
        <v>95</v>
      </c>
      <c r="AI5" t="s">
        <v>96</v>
      </c>
      <c r="AN5" t="s">
        <v>34</v>
      </c>
      <c r="AQ5" t="s">
        <v>37</v>
      </c>
      <c r="AU5" t="s">
        <v>41</v>
      </c>
      <c r="AZ5" t="s">
        <v>46</v>
      </c>
      <c r="BA5" t="s">
        <v>47</v>
      </c>
      <c r="BI5" t="s">
        <v>86</v>
      </c>
      <c r="BK5" t="s">
        <v>88</v>
      </c>
      <c r="BL5" t="s">
        <v>88</v>
      </c>
      <c r="BM5" t="s">
        <v>57</v>
      </c>
      <c r="BN5" t="s">
        <v>58</v>
      </c>
      <c r="BO5" t="s">
        <v>59</v>
      </c>
      <c r="BY5" t="s">
        <v>97</v>
      </c>
      <c r="CA5" t="s">
        <v>98</v>
      </c>
      <c r="CC5" t="s">
        <v>69</v>
      </c>
      <c r="CJ5" t="s">
        <v>99</v>
      </c>
      <c r="CL5" t="s">
        <v>100</v>
      </c>
      <c r="CM5" t="s">
        <v>101</v>
      </c>
      <c r="CO5" t="s">
        <v>102</v>
      </c>
    </row>
    <row r="6" spans="1:93" x14ac:dyDescent="0.2">
      <c r="A6">
        <v>2818</v>
      </c>
      <c r="B6">
        <v>11141571203</v>
      </c>
      <c r="C6" t="s">
        <v>2</v>
      </c>
      <c r="J6" t="s">
        <v>82</v>
      </c>
      <c r="M6" t="s">
        <v>103</v>
      </c>
      <c r="P6" t="s">
        <v>84</v>
      </c>
      <c r="Q6" t="s">
        <v>85</v>
      </c>
      <c r="R6" t="s">
        <v>84</v>
      </c>
      <c r="S6" t="s">
        <v>84</v>
      </c>
      <c r="T6" t="s">
        <v>84</v>
      </c>
      <c r="U6" t="s">
        <v>84</v>
      </c>
      <c r="V6" t="s">
        <v>84</v>
      </c>
      <c r="W6" t="s">
        <v>84</v>
      </c>
      <c r="X6" t="s">
        <v>85</v>
      </c>
      <c r="Y6" t="s">
        <v>85</v>
      </c>
      <c r="Z6" t="s">
        <v>85</v>
      </c>
      <c r="AA6" t="s">
        <v>85</v>
      </c>
      <c r="AB6" t="s">
        <v>84</v>
      </c>
      <c r="AC6" t="s">
        <v>84</v>
      </c>
      <c r="AD6" t="s">
        <v>84</v>
      </c>
      <c r="AE6" t="s">
        <v>85</v>
      </c>
      <c r="AF6" t="s">
        <v>85</v>
      </c>
      <c r="AG6" t="s">
        <v>85</v>
      </c>
      <c r="AH6" t="s">
        <v>85</v>
      </c>
      <c r="AI6" t="s">
        <v>84</v>
      </c>
      <c r="AJ6" t="s">
        <v>104</v>
      </c>
      <c r="AK6" t="s">
        <v>105</v>
      </c>
      <c r="AO6" t="s">
        <v>35</v>
      </c>
      <c r="AR6" t="s">
        <v>38</v>
      </c>
      <c r="AW6" t="s">
        <v>43</v>
      </c>
      <c r="AX6" t="s">
        <v>44</v>
      </c>
      <c r="BD6" t="s">
        <v>50</v>
      </c>
      <c r="BG6" t="s">
        <v>106</v>
      </c>
      <c r="BI6" t="s">
        <v>86</v>
      </c>
      <c r="BK6" t="s">
        <v>107</v>
      </c>
      <c r="BL6" t="s">
        <v>87</v>
      </c>
      <c r="BM6" t="s">
        <v>57</v>
      </c>
      <c r="BR6" t="s">
        <v>62</v>
      </c>
      <c r="BY6" t="s">
        <v>108</v>
      </c>
      <c r="CA6" t="s">
        <v>90</v>
      </c>
      <c r="CC6" t="s">
        <v>69</v>
      </c>
      <c r="CJ6" t="s">
        <v>109</v>
      </c>
      <c r="CL6" t="s">
        <v>110</v>
      </c>
      <c r="CM6" t="s">
        <v>111</v>
      </c>
      <c r="CO6" t="s">
        <v>93</v>
      </c>
    </row>
    <row r="7" spans="1:93" x14ac:dyDescent="0.2">
      <c r="A7">
        <v>2709</v>
      </c>
      <c r="B7">
        <v>11138461874</v>
      </c>
      <c r="C7" t="s">
        <v>2</v>
      </c>
      <c r="F7" t="s">
        <v>5</v>
      </c>
      <c r="J7" t="s">
        <v>82</v>
      </c>
      <c r="M7" t="s">
        <v>103</v>
      </c>
      <c r="P7" t="s">
        <v>84</v>
      </c>
      <c r="Q7" t="s">
        <v>84</v>
      </c>
      <c r="R7" t="s">
        <v>84</v>
      </c>
      <c r="S7" t="s">
        <v>84</v>
      </c>
      <c r="T7" t="s">
        <v>84</v>
      </c>
      <c r="U7" t="s">
        <v>84</v>
      </c>
      <c r="V7" t="s">
        <v>84</v>
      </c>
      <c r="W7" t="s">
        <v>84</v>
      </c>
      <c r="X7" t="s">
        <v>84</v>
      </c>
      <c r="Y7" t="s">
        <v>84</v>
      </c>
      <c r="Z7" t="s">
        <v>84</v>
      </c>
      <c r="AA7" t="s">
        <v>96</v>
      </c>
      <c r="AB7" t="s">
        <v>95</v>
      </c>
      <c r="AC7" t="s">
        <v>84</v>
      </c>
      <c r="AD7" t="s">
        <v>84</v>
      </c>
      <c r="AE7" t="s">
        <v>84</v>
      </c>
      <c r="AF7" t="s">
        <v>84</v>
      </c>
      <c r="AG7" t="s">
        <v>84</v>
      </c>
      <c r="AH7" t="s">
        <v>84</v>
      </c>
      <c r="AI7" t="s">
        <v>85</v>
      </c>
      <c r="AJ7" t="s">
        <v>112</v>
      </c>
      <c r="AK7" t="s">
        <v>112</v>
      </c>
      <c r="AN7" t="s">
        <v>34</v>
      </c>
      <c r="AO7" t="s">
        <v>35</v>
      </c>
      <c r="AU7" t="s">
        <v>41</v>
      </c>
      <c r="AW7" t="s">
        <v>43</v>
      </c>
      <c r="BB7" t="s">
        <v>48</v>
      </c>
      <c r="BG7" t="s">
        <v>112</v>
      </c>
      <c r="BI7" t="s">
        <v>86</v>
      </c>
      <c r="BK7" t="s">
        <v>87</v>
      </c>
      <c r="BL7" t="s">
        <v>87</v>
      </c>
      <c r="BP7" t="s">
        <v>60</v>
      </c>
      <c r="BY7" t="s">
        <v>108</v>
      </c>
      <c r="CA7" t="s">
        <v>98</v>
      </c>
      <c r="CC7" t="s">
        <v>69</v>
      </c>
      <c r="CJ7" t="s">
        <v>91</v>
      </c>
      <c r="CL7" t="s">
        <v>110</v>
      </c>
      <c r="CM7" t="s">
        <v>113</v>
      </c>
      <c r="CO7" t="s">
        <v>93</v>
      </c>
    </row>
    <row r="8" spans="1:93" x14ac:dyDescent="0.2">
      <c r="A8">
        <v>2264</v>
      </c>
      <c r="B8">
        <v>11130982418</v>
      </c>
      <c r="C8" t="s">
        <v>2</v>
      </c>
      <c r="D8" t="s">
        <v>3</v>
      </c>
      <c r="F8" t="s">
        <v>5</v>
      </c>
      <c r="J8" t="s">
        <v>82</v>
      </c>
      <c r="M8" t="s">
        <v>103</v>
      </c>
      <c r="P8" t="s">
        <v>84</v>
      </c>
      <c r="Q8" t="s">
        <v>85</v>
      </c>
      <c r="R8" t="s">
        <v>84</v>
      </c>
      <c r="S8" t="s">
        <v>85</v>
      </c>
      <c r="T8" t="s">
        <v>85</v>
      </c>
      <c r="U8" t="s">
        <v>84</v>
      </c>
      <c r="V8" t="s">
        <v>85</v>
      </c>
      <c r="W8" t="s">
        <v>84</v>
      </c>
      <c r="X8" t="s">
        <v>85</v>
      </c>
      <c r="Y8" t="s">
        <v>85</v>
      </c>
      <c r="Z8" t="s">
        <v>85</v>
      </c>
      <c r="AA8" t="s">
        <v>85</v>
      </c>
      <c r="AB8" t="s">
        <v>85</v>
      </c>
      <c r="AC8" t="s">
        <v>84</v>
      </c>
      <c r="AD8" t="s">
        <v>85</v>
      </c>
      <c r="AE8" t="s">
        <v>95</v>
      </c>
      <c r="AF8" t="s">
        <v>85</v>
      </c>
      <c r="AG8" t="s">
        <v>85</v>
      </c>
      <c r="AH8" t="s">
        <v>85</v>
      </c>
      <c r="AI8" t="s">
        <v>85</v>
      </c>
      <c r="AM8" t="s">
        <v>33</v>
      </c>
      <c r="AP8" t="s">
        <v>36</v>
      </c>
      <c r="AR8" t="s">
        <v>38</v>
      </c>
      <c r="AW8" t="s">
        <v>43</v>
      </c>
      <c r="BB8" t="s">
        <v>48</v>
      </c>
      <c r="BI8" t="s">
        <v>86</v>
      </c>
      <c r="BK8" t="s">
        <v>88</v>
      </c>
      <c r="BL8" t="s">
        <v>88</v>
      </c>
      <c r="BN8" t="s">
        <v>58</v>
      </c>
      <c r="BO8" t="s">
        <v>59</v>
      </c>
      <c r="BY8" t="s">
        <v>114</v>
      </c>
      <c r="CA8" t="s">
        <v>98</v>
      </c>
      <c r="CC8" t="s">
        <v>69</v>
      </c>
      <c r="CJ8" t="s">
        <v>109</v>
      </c>
      <c r="CL8" t="s">
        <v>110</v>
      </c>
      <c r="CM8" t="s">
        <v>115</v>
      </c>
      <c r="CO8" t="s">
        <v>93</v>
      </c>
    </row>
    <row r="9" spans="1:93" x14ac:dyDescent="0.2">
      <c r="A9">
        <v>2082</v>
      </c>
      <c r="B9">
        <v>11129229782</v>
      </c>
      <c r="C9" t="s">
        <v>2</v>
      </c>
      <c r="D9" t="s">
        <v>3</v>
      </c>
      <c r="F9" t="s">
        <v>5</v>
      </c>
      <c r="J9" t="s">
        <v>82</v>
      </c>
      <c r="M9" t="s">
        <v>94</v>
      </c>
      <c r="P9" t="s">
        <v>84</v>
      </c>
      <c r="Q9" t="s">
        <v>84</v>
      </c>
      <c r="R9" t="s">
        <v>84</v>
      </c>
      <c r="S9" t="s">
        <v>84</v>
      </c>
      <c r="T9" t="s">
        <v>84</v>
      </c>
      <c r="U9" t="s">
        <v>84</v>
      </c>
      <c r="V9" t="s">
        <v>84</v>
      </c>
      <c r="W9" t="s">
        <v>84</v>
      </c>
      <c r="X9" t="s">
        <v>84</v>
      </c>
      <c r="Y9" t="s">
        <v>84</v>
      </c>
      <c r="Z9" t="s">
        <v>85</v>
      </c>
      <c r="AA9" t="s">
        <v>84</v>
      </c>
      <c r="AB9" t="s">
        <v>84</v>
      </c>
      <c r="AC9" t="s">
        <v>84</v>
      </c>
      <c r="AD9" t="s">
        <v>84</v>
      </c>
      <c r="AE9" t="s">
        <v>85</v>
      </c>
      <c r="AF9" t="s">
        <v>84</v>
      </c>
      <c r="AG9" t="s">
        <v>84</v>
      </c>
      <c r="AH9" t="s">
        <v>95</v>
      </c>
      <c r="AI9" t="s">
        <v>95</v>
      </c>
      <c r="AN9" t="s">
        <v>34</v>
      </c>
      <c r="AP9" t="s">
        <v>36</v>
      </c>
      <c r="AZ9" t="s">
        <v>46</v>
      </c>
      <c r="BC9" t="s">
        <v>49</v>
      </c>
      <c r="BD9" t="s">
        <v>50</v>
      </c>
      <c r="BI9" t="s">
        <v>86</v>
      </c>
      <c r="BK9" t="s">
        <v>87</v>
      </c>
      <c r="BL9" t="s">
        <v>87</v>
      </c>
      <c r="BN9" t="s">
        <v>58</v>
      </c>
      <c r="BR9" t="s">
        <v>62</v>
      </c>
      <c r="BS9" t="s">
        <v>63</v>
      </c>
      <c r="BU9" t="s">
        <v>65</v>
      </c>
      <c r="BY9" t="s">
        <v>89</v>
      </c>
      <c r="CA9" t="s">
        <v>98</v>
      </c>
      <c r="CC9" t="s">
        <v>69</v>
      </c>
      <c r="CJ9" t="s">
        <v>99</v>
      </c>
      <c r="CL9" t="s">
        <v>92</v>
      </c>
      <c r="CO9" t="s">
        <v>93</v>
      </c>
    </row>
    <row r="10" spans="1:93" x14ac:dyDescent="0.2">
      <c r="A10">
        <v>1450</v>
      </c>
      <c r="B10">
        <v>11113932499</v>
      </c>
      <c r="C10" t="s">
        <v>2</v>
      </c>
      <c r="F10" t="s">
        <v>5</v>
      </c>
      <c r="J10" t="s">
        <v>82</v>
      </c>
      <c r="M10" t="s">
        <v>116</v>
      </c>
      <c r="P10" t="s">
        <v>84</v>
      </c>
      <c r="Q10" t="s">
        <v>84</v>
      </c>
      <c r="R10" t="s">
        <v>84</v>
      </c>
      <c r="S10" t="s">
        <v>84</v>
      </c>
      <c r="T10" t="s">
        <v>84</v>
      </c>
      <c r="U10" t="s">
        <v>84</v>
      </c>
      <c r="V10" t="s">
        <v>84</v>
      </c>
      <c r="W10" t="s">
        <v>85</v>
      </c>
      <c r="X10" t="s">
        <v>84</v>
      </c>
      <c r="Y10" t="s">
        <v>95</v>
      </c>
      <c r="Z10" t="s">
        <v>85</v>
      </c>
      <c r="AA10" t="s">
        <v>84</v>
      </c>
      <c r="AB10" t="s">
        <v>84</v>
      </c>
      <c r="AC10" t="s">
        <v>84</v>
      </c>
      <c r="AD10" t="s">
        <v>85</v>
      </c>
      <c r="AE10" t="s">
        <v>85</v>
      </c>
      <c r="AF10" t="s">
        <v>84</v>
      </c>
      <c r="AG10" t="s">
        <v>95</v>
      </c>
      <c r="AH10" t="s">
        <v>95</v>
      </c>
      <c r="AI10" t="s">
        <v>95</v>
      </c>
      <c r="AJ10" t="s">
        <v>117</v>
      </c>
      <c r="AK10" t="s">
        <v>118</v>
      </c>
      <c r="AM10" t="s">
        <v>33</v>
      </c>
      <c r="AN10" t="s">
        <v>34</v>
      </c>
      <c r="AR10" t="s">
        <v>38</v>
      </c>
      <c r="BG10" t="s">
        <v>119</v>
      </c>
      <c r="BI10" t="s">
        <v>86</v>
      </c>
      <c r="BK10" t="s">
        <v>88</v>
      </c>
      <c r="BL10" t="s">
        <v>88</v>
      </c>
      <c r="BM10" t="s">
        <v>57</v>
      </c>
      <c r="BO10" t="s">
        <v>59</v>
      </c>
      <c r="BY10" t="s">
        <v>97</v>
      </c>
      <c r="CA10" t="s">
        <v>98</v>
      </c>
      <c r="CC10" t="s">
        <v>69</v>
      </c>
      <c r="CJ10" t="s">
        <v>99</v>
      </c>
      <c r="CL10" t="s">
        <v>100</v>
      </c>
      <c r="CM10" t="s">
        <v>120</v>
      </c>
      <c r="CO10" t="s">
        <v>93</v>
      </c>
    </row>
    <row r="11" spans="1:93" x14ac:dyDescent="0.2">
      <c r="A11">
        <v>1426</v>
      </c>
      <c r="B11">
        <v>11112463620</v>
      </c>
      <c r="C11" t="s">
        <v>2</v>
      </c>
      <c r="D11" t="s">
        <v>3</v>
      </c>
      <c r="F11" t="s">
        <v>5</v>
      </c>
      <c r="J11" t="s">
        <v>82</v>
      </c>
      <c r="M11" t="s">
        <v>94</v>
      </c>
      <c r="P11" t="s">
        <v>84</v>
      </c>
      <c r="Q11" t="s">
        <v>84</v>
      </c>
      <c r="R11" t="s">
        <v>84</v>
      </c>
      <c r="S11" t="s">
        <v>84</v>
      </c>
      <c r="T11" t="s">
        <v>84</v>
      </c>
      <c r="U11" t="s">
        <v>84</v>
      </c>
      <c r="V11" t="s">
        <v>84</v>
      </c>
      <c r="W11" t="s">
        <v>84</v>
      </c>
      <c r="X11" t="s">
        <v>84</v>
      </c>
      <c r="Y11" t="s">
        <v>84</v>
      </c>
      <c r="Z11" t="s">
        <v>84</v>
      </c>
      <c r="AA11" t="s">
        <v>84</v>
      </c>
      <c r="AB11" t="s">
        <v>84</v>
      </c>
      <c r="AC11" t="s">
        <v>96</v>
      </c>
      <c r="AD11" t="s">
        <v>84</v>
      </c>
      <c r="AE11" t="s">
        <v>84</v>
      </c>
      <c r="AF11" t="s">
        <v>84</v>
      </c>
      <c r="AG11" t="s">
        <v>85</v>
      </c>
      <c r="AH11" t="s">
        <v>84</v>
      </c>
      <c r="AI11" t="s">
        <v>121</v>
      </c>
      <c r="AJ11" t="s">
        <v>122</v>
      </c>
      <c r="AK11" t="s">
        <v>123</v>
      </c>
      <c r="AN11" t="s">
        <v>34</v>
      </c>
      <c r="AP11" t="s">
        <v>36</v>
      </c>
      <c r="AT11" t="s">
        <v>40</v>
      </c>
      <c r="AU11" t="s">
        <v>41</v>
      </c>
      <c r="AX11" t="s">
        <v>44</v>
      </c>
      <c r="BG11" t="s">
        <v>124</v>
      </c>
      <c r="BI11" t="s">
        <v>86</v>
      </c>
      <c r="BK11" t="s">
        <v>88</v>
      </c>
      <c r="BL11" t="s">
        <v>87</v>
      </c>
      <c r="BN11" t="s">
        <v>58</v>
      </c>
      <c r="BO11" t="s">
        <v>59</v>
      </c>
      <c r="BP11" t="s">
        <v>60</v>
      </c>
      <c r="BQ11" t="s">
        <v>61</v>
      </c>
      <c r="BS11" t="s">
        <v>63</v>
      </c>
      <c r="BY11" t="s">
        <v>108</v>
      </c>
      <c r="CA11" t="s">
        <v>98</v>
      </c>
      <c r="CC11" t="s">
        <v>69</v>
      </c>
      <c r="CJ11" t="s">
        <v>125</v>
      </c>
      <c r="CL11" t="s">
        <v>110</v>
      </c>
      <c r="CM11" t="s">
        <v>126</v>
      </c>
      <c r="CO11" t="s">
        <v>93</v>
      </c>
    </row>
    <row r="12" spans="1:93" x14ac:dyDescent="0.2">
      <c r="A12">
        <v>1418</v>
      </c>
      <c r="B12">
        <v>11112340910</v>
      </c>
      <c r="C12" t="s">
        <v>2</v>
      </c>
      <c r="J12" t="s">
        <v>82</v>
      </c>
      <c r="M12" t="s">
        <v>83</v>
      </c>
      <c r="P12" t="s">
        <v>84</v>
      </c>
      <c r="Q12" t="s">
        <v>84</v>
      </c>
      <c r="R12" t="s">
        <v>85</v>
      </c>
      <c r="S12" t="s">
        <v>84</v>
      </c>
      <c r="T12" t="s">
        <v>85</v>
      </c>
      <c r="U12" t="s">
        <v>84</v>
      </c>
      <c r="V12" t="s">
        <v>84</v>
      </c>
      <c r="W12" t="s">
        <v>95</v>
      </c>
      <c r="X12" t="s">
        <v>84</v>
      </c>
      <c r="Y12" t="s">
        <v>84</v>
      </c>
      <c r="Z12" t="s">
        <v>95</v>
      </c>
      <c r="AA12" t="s">
        <v>84</v>
      </c>
      <c r="AB12" t="s">
        <v>85</v>
      </c>
      <c r="AC12" t="s">
        <v>84</v>
      </c>
      <c r="AD12" t="s">
        <v>85</v>
      </c>
      <c r="AE12" t="s">
        <v>85</v>
      </c>
      <c r="AF12" t="s">
        <v>84</v>
      </c>
      <c r="AG12" t="s">
        <v>85</v>
      </c>
      <c r="AH12" t="s">
        <v>84</v>
      </c>
      <c r="AI12" t="s">
        <v>85</v>
      </c>
      <c r="AN12" t="s">
        <v>34</v>
      </c>
      <c r="AV12" t="s">
        <v>42</v>
      </c>
      <c r="BC12" t="s">
        <v>49</v>
      </c>
      <c r="BE12" t="s">
        <v>51</v>
      </c>
      <c r="BI12" t="s">
        <v>86</v>
      </c>
      <c r="BK12" t="s">
        <v>107</v>
      </c>
      <c r="BL12" t="s">
        <v>88</v>
      </c>
      <c r="BM12" t="s">
        <v>57</v>
      </c>
      <c r="BN12" t="s">
        <v>58</v>
      </c>
      <c r="BP12" t="s">
        <v>60</v>
      </c>
      <c r="BY12" t="s">
        <v>89</v>
      </c>
      <c r="CA12" t="s">
        <v>98</v>
      </c>
      <c r="CC12" t="s">
        <v>69</v>
      </c>
      <c r="CJ12" t="s">
        <v>109</v>
      </c>
      <c r="CL12" t="s">
        <v>110</v>
      </c>
      <c r="CO12" t="s">
        <v>93</v>
      </c>
    </row>
    <row r="13" spans="1:93" x14ac:dyDescent="0.2">
      <c r="A13">
        <v>1342</v>
      </c>
      <c r="B13">
        <v>11110607031</v>
      </c>
      <c r="C13" t="s">
        <v>2</v>
      </c>
      <c r="D13" t="s">
        <v>3</v>
      </c>
      <c r="F13" t="s">
        <v>5</v>
      </c>
      <c r="J13" t="s">
        <v>82</v>
      </c>
      <c r="M13" t="s">
        <v>83</v>
      </c>
      <c r="P13" t="s">
        <v>85</v>
      </c>
      <c r="Q13" t="s">
        <v>85</v>
      </c>
      <c r="R13" t="s">
        <v>85</v>
      </c>
      <c r="S13" t="s">
        <v>84</v>
      </c>
      <c r="T13" t="s">
        <v>85</v>
      </c>
      <c r="U13" t="s">
        <v>85</v>
      </c>
      <c r="V13" t="s">
        <v>85</v>
      </c>
      <c r="W13" t="s">
        <v>95</v>
      </c>
      <c r="X13" t="s">
        <v>95</v>
      </c>
      <c r="Y13" t="s">
        <v>85</v>
      </c>
      <c r="Z13" t="s">
        <v>85</v>
      </c>
      <c r="AA13" t="s">
        <v>85</v>
      </c>
      <c r="AB13" t="s">
        <v>85</v>
      </c>
      <c r="AC13" t="s">
        <v>121</v>
      </c>
      <c r="AD13" t="s">
        <v>95</v>
      </c>
      <c r="AE13" t="s">
        <v>96</v>
      </c>
      <c r="AF13" t="s">
        <v>96</v>
      </c>
      <c r="AG13" t="s">
        <v>95</v>
      </c>
      <c r="AH13" t="s">
        <v>96</v>
      </c>
      <c r="AI13" t="s">
        <v>121</v>
      </c>
      <c r="AJ13" t="s">
        <v>127</v>
      </c>
      <c r="AK13" t="s">
        <v>128</v>
      </c>
      <c r="AN13" t="s">
        <v>34</v>
      </c>
      <c r="AP13" t="s">
        <v>36</v>
      </c>
      <c r="BG13" t="s">
        <v>129</v>
      </c>
      <c r="BI13" t="s">
        <v>86</v>
      </c>
      <c r="BK13" t="s">
        <v>88</v>
      </c>
      <c r="BL13" t="s">
        <v>88</v>
      </c>
      <c r="BM13" t="s">
        <v>57</v>
      </c>
      <c r="BN13" t="s">
        <v>58</v>
      </c>
      <c r="BY13" t="s">
        <v>114</v>
      </c>
      <c r="CA13" t="s">
        <v>90</v>
      </c>
      <c r="CC13" t="s">
        <v>69</v>
      </c>
      <c r="CJ13" t="s">
        <v>99</v>
      </c>
      <c r="CL13" t="s">
        <v>100</v>
      </c>
      <c r="CM13" t="s">
        <v>130</v>
      </c>
      <c r="CO13" t="s">
        <v>93</v>
      </c>
    </row>
    <row r="14" spans="1:93" x14ac:dyDescent="0.2">
      <c r="A14">
        <v>1337</v>
      </c>
      <c r="B14">
        <v>11110510808</v>
      </c>
      <c r="C14" t="s">
        <v>2</v>
      </c>
      <c r="D14" t="s">
        <v>3</v>
      </c>
      <c r="E14" t="s">
        <v>4</v>
      </c>
      <c r="F14" t="s">
        <v>5</v>
      </c>
      <c r="J14" t="s">
        <v>82</v>
      </c>
      <c r="M14" t="s">
        <v>94</v>
      </c>
      <c r="P14" t="s">
        <v>84</v>
      </c>
      <c r="Q14" t="s">
        <v>84</v>
      </c>
      <c r="R14" t="s">
        <v>84</v>
      </c>
      <c r="S14" t="s">
        <v>84</v>
      </c>
      <c r="T14" t="s">
        <v>84</v>
      </c>
      <c r="U14" t="s">
        <v>84</v>
      </c>
      <c r="V14" t="s">
        <v>84</v>
      </c>
      <c r="W14" t="s">
        <v>95</v>
      </c>
      <c r="X14" t="s">
        <v>84</v>
      </c>
      <c r="Y14" t="s">
        <v>84</v>
      </c>
      <c r="Z14" t="s">
        <v>95</v>
      </c>
      <c r="AA14" t="s">
        <v>84</v>
      </c>
      <c r="AB14" t="s">
        <v>84</v>
      </c>
      <c r="AC14" t="s">
        <v>96</v>
      </c>
      <c r="AD14" t="s">
        <v>95</v>
      </c>
      <c r="AE14" t="s">
        <v>95</v>
      </c>
      <c r="AF14" t="s">
        <v>84</v>
      </c>
      <c r="AG14" t="s">
        <v>85</v>
      </c>
      <c r="AH14" t="s">
        <v>121</v>
      </c>
      <c r="AI14" t="s">
        <v>121</v>
      </c>
      <c r="AJ14" t="s">
        <v>131</v>
      </c>
      <c r="AK14" t="s">
        <v>132</v>
      </c>
      <c r="AN14" t="s">
        <v>34</v>
      </c>
      <c r="AO14" t="s">
        <v>35</v>
      </c>
      <c r="BI14" t="s">
        <v>133</v>
      </c>
      <c r="BK14" t="s">
        <v>107</v>
      </c>
      <c r="BL14" t="s">
        <v>107</v>
      </c>
      <c r="BM14" t="s">
        <v>57</v>
      </c>
      <c r="BT14" t="s">
        <v>64</v>
      </c>
      <c r="BU14" t="s">
        <v>65</v>
      </c>
      <c r="BY14" t="s">
        <v>134</v>
      </c>
      <c r="CA14" t="s">
        <v>90</v>
      </c>
      <c r="CC14" t="s">
        <v>69</v>
      </c>
      <c r="CJ14" t="s">
        <v>109</v>
      </c>
      <c r="CL14" t="s">
        <v>100</v>
      </c>
      <c r="CO14" t="s">
        <v>102</v>
      </c>
    </row>
    <row r="15" spans="1:93" x14ac:dyDescent="0.2">
      <c r="A15">
        <v>1322</v>
      </c>
      <c r="B15">
        <v>11110385726</v>
      </c>
      <c r="C15" t="s">
        <v>2</v>
      </c>
      <c r="J15" t="s">
        <v>82</v>
      </c>
      <c r="M15" t="s">
        <v>135</v>
      </c>
      <c r="P15" t="s">
        <v>85</v>
      </c>
      <c r="Q15" t="s">
        <v>84</v>
      </c>
      <c r="R15" t="s">
        <v>85</v>
      </c>
      <c r="S15" t="s">
        <v>85</v>
      </c>
      <c r="T15" t="s">
        <v>85</v>
      </c>
      <c r="U15" t="s">
        <v>85</v>
      </c>
      <c r="V15" t="s">
        <v>85</v>
      </c>
      <c r="W15" t="s">
        <v>85</v>
      </c>
      <c r="X15" t="s">
        <v>85</v>
      </c>
      <c r="Y15" t="s">
        <v>85</v>
      </c>
      <c r="Z15" t="s">
        <v>85</v>
      </c>
      <c r="AA15" t="s">
        <v>85</v>
      </c>
      <c r="AB15" t="s">
        <v>85</v>
      </c>
      <c r="AC15" t="s">
        <v>85</v>
      </c>
      <c r="AD15" t="s">
        <v>85</v>
      </c>
      <c r="AE15" t="s">
        <v>95</v>
      </c>
      <c r="AF15" t="s">
        <v>85</v>
      </c>
      <c r="AG15" t="s">
        <v>95</v>
      </c>
      <c r="AH15" t="s">
        <v>85</v>
      </c>
      <c r="AI15" t="s">
        <v>85</v>
      </c>
      <c r="AJ15" t="s">
        <v>136</v>
      </c>
      <c r="AK15" t="s">
        <v>137</v>
      </c>
      <c r="AP15" t="s">
        <v>36</v>
      </c>
      <c r="AV15" t="s">
        <v>42</v>
      </c>
      <c r="AZ15" t="s">
        <v>46</v>
      </c>
      <c r="BA15" t="s">
        <v>47</v>
      </c>
      <c r="BD15" t="s">
        <v>50</v>
      </c>
      <c r="BI15" t="s">
        <v>86</v>
      </c>
      <c r="BK15" t="s">
        <v>88</v>
      </c>
      <c r="BL15" t="s">
        <v>88</v>
      </c>
      <c r="BM15" t="s">
        <v>57</v>
      </c>
      <c r="BN15" t="s">
        <v>58</v>
      </c>
      <c r="BO15" t="s">
        <v>59</v>
      </c>
      <c r="BY15" t="s">
        <v>89</v>
      </c>
      <c r="CA15" t="s">
        <v>98</v>
      </c>
      <c r="CC15" t="s">
        <v>69</v>
      </c>
      <c r="CJ15" t="s">
        <v>99</v>
      </c>
      <c r="CL15" t="s">
        <v>100</v>
      </c>
      <c r="CO15" t="s">
        <v>102</v>
      </c>
    </row>
    <row r="16" spans="1:93" x14ac:dyDescent="0.2">
      <c r="A16">
        <v>1320</v>
      </c>
      <c r="B16">
        <v>11110372791</v>
      </c>
      <c r="C16" t="s">
        <v>2</v>
      </c>
      <c r="D16" t="s">
        <v>3</v>
      </c>
      <c r="J16" t="s">
        <v>82</v>
      </c>
      <c r="M16" t="s">
        <v>83</v>
      </c>
      <c r="P16" t="s">
        <v>84</v>
      </c>
      <c r="Q16" t="s">
        <v>95</v>
      </c>
      <c r="R16" t="s">
        <v>84</v>
      </c>
      <c r="S16" t="s">
        <v>84</v>
      </c>
      <c r="T16" t="s">
        <v>84</v>
      </c>
      <c r="U16" t="s">
        <v>85</v>
      </c>
      <c r="V16" t="s">
        <v>84</v>
      </c>
      <c r="W16" t="s">
        <v>96</v>
      </c>
      <c r="X16" t="s">
        <v>96</v>
      </c>
      <c r="Y16" t="s">
        <v>84</v>
      </c>
      <c r="Z16" t="s">
        <v>95</v>
      </c>
      <c r="AA16" t="s">
        <v>95</v>
      </c>
      <c r="AB16" t="s">
        <v>96</v>
      </c>
      <c r="AC16" t="s">
        <v>121</v>
      </c>
      <c r="AD16" t="s">
        <v>85</v>
      </c>
      <c r="AE16" t="s">
        <v>96</v>
      </c>
      <c r="AF16" t="s">
        <v>84</v>
      </c>
      <c r="AG16" t="s">
        <v>95</v>
      </c>
      <c r="AH16" t="s">
        <v>121</v>
      </c>
      <c r="AI16" t="s">
        <v>121</v>
      </c>
      <c r="AJ16" t="s">
        <v>138</v>
      </c>
      <c r="AK16" t="s">
        <v>139</v>
      </c>
      <c r="AM16" t="s">
        <v>33</v>
      </c>
      <c r="AN16" t="s">
        <v>34</v>
      </c>
      <c r="AO16" t="s">
        <v>35</v>
      </c>
      <c r="AQ16" t="s">
        <v>37</v>
      </c>
      <c r="AX16" t="s">
        <v>44</v>
      </c>
      <c r="BG16" t="s">
        <v>140</v>
      </c>
      <c r="BI16" t="s">
        <v>141</v>
      </c>
      <c r="BK16" t="s">
        <v>87</v>
      </c>
      <c r="BL16" t="s">
        <v>87</v>
      </c>
      <c r="BO16" t="s">
        <v>59</v>
      </c>
      <c r="BR16" t="s">
        <v>62</v>
      </c>
      <c r="BY16" t="s">
        <v>134</v>
      </c>
      <c r="CA16" t="s">
        <v>90</v>
      </c>
      <c r="CC16" t="s">
        <v>69</v>
      </c>
      <c r="CJ16" t="s">
        <v>99</v>
      </c>
      <c r="CL16" t="s">
        <v>110</v>
      </c>
      <c r="CM16" t="s">
        <v>142</v>
      </c>
      <c r="CO16" t="s">
        <v>93</v>
      </c>
    </row>
    <row r="17" spans="1:93" x14ac:dyDescent="0.2">
      <c r="A17">
        <v>1312</v>
      </c>
      <c r="B17">
        <v>11110283436</v>
      </c>
      <c r="C17" t="s">
        <v>2</v>
      </c>
      <c r="F17" t="s">
        <v>5</v>
      </c>
      <c r="J17" t="s">
        <v>82</v>
      </c>
      <c r="M17" t="s">
        <v>103</v>
      </c>
      <c r="P17" t="s">
        <v>84</v>
      </c>
      <c r="Q17" t="s">
        <v>85</v>
      </c>
      <c r="R17" t="s">
        <v>84</v>
      </c>
      <c r="S17" t="s">
        <v>85</v>
      </c>
      <c r="T17" t="s">
        <v>85</v>
      </c>
      <c r="U17" t="s">
        <v>85</v>
      </c>
      <c r="V17" t="s">
        <v>85</v>
      </c>
      <c r="W17" t="s">
        <v>85</v>
      </c>
      <c r="X17" t="s">
        <v>85</v>
      </c>
      <c r="Y17" t="s">
        <v>95</v>
      </c>
      <c r="Z17" t="s">
        <v>85</v>
      </c>
      <c r="AA17" t="s">
        <v>85</v>
      </c>
      <c r="AB17" t="s">
        <v>85</v>
      </c>
      <c r="AC17" t="s">
        <v>121</v>
      </c>
      <c r="AD17" t="s">
        <v>85</v>
      </c>
      <c r="AE17" t="s">
        <v>85</v>
      </c>
      <c r="AF17" t="s">
        <v>85</v>
      </c>
      <c r="AG17" t="s">
        <v>95</v>
      </c>
      <c r="AH17" t="s">
        <v>85</v>
      </c>
      <c r="AI17" t="s">
        <v>121</v>
      </c>
      <c r="AJ17" t="s">
        <v>143</v>
      </c>
      <c r="AK17" t="s">
        <v>144</v>
      </c>
      <c r="AO17" t="s">
        <v>35</v>
      </c>
      <c r="AR17" t="s">
        <v>38</v>
      </c>
      <c r="AU17" t="s">
        <v>41</v>
      </c>
      <c r="AV17" t="s">
        <v>42</v>
      </c>
      <c r="BA17" t="s">
        <v>47</v>
      </c>
      <c r="BG17" t="s">
        <v>145</v>
      </c>
      <c r="BI17" t="s">
        <v>86</v>
      </c>
      <c r="BK17" t="s">
        <v>146</v>
      </c>
      <c r="BL17" t="s">
        <v>88</v>
      </c>
      <c r="BM17" t="s">
        <v>57</v>
      </c>
      <c r="BN17" t="s">
        <v>58</v>
      </c>
      <c r="BO17" t="s">
        <v>59</v>
      </c>
      <c r="BR17" t="s">
        <v>62</v>
      </c>
      <c r="BS17" t="s">
        <v>63</v>
      </c>
      <c r="BY17" t="s">
        <v>114</v>
      </c>
      <c r="CA17" t="s">
        <v>98</v>
      </c>
      <c r="CC17" t="s">
        <v>69</v>
      </c>
      <c r="CJ17" t="s">
        <v>99</v>
      </c>
      <c r="CL17" t="s">
        <v>100</v>
      </c>
      <c r="CM17" t="s">
        <v>147</v>
      </c>
      <c r="CO17" t="s">
        <v>93</v>
      </c>
    </row>
    <row r="18" spans="1:93" x14ac:dyDescent="0.2">
      <c r="A18">
        <v>1310</v>
      </c>
      <c r="B18">
        <v>11110257405</v>
      </c>
      <c r="C18" t="s">
        <v>2</v>
      </c>
      <c r="F18" t="s">
        <v>5</v>
      </c>
      <c r="J18" t="s">
        <v>82</v>
      </c>
      <c r="M18" t="s">
        <v>148</v>
      </c>
      <c r="P18" t="s">
        <v>84</v>
      </c>
      <c r="Q18" t="s">
        <v>84</v>
      </c>
      <c r="R18" t="s">
        <v>84</v>
      </c>
      <c r="S18" t="s">
        <v>84</v>
      </c>
      <c r="T18" t="s">
        <v>85</v>
      </c>
      <c r="U18" t="s">
        <v>84</v>
      </c>
      <c r="V18" t="s">
        <v>96</v>
      </c>
      <c r="W18" t="s">
        <v>95</v>
      </c>
      <c r="X18" t="s">
        <v>84</v>
      </c>
      <c r="Y18" t="s">
        <v>96</v>
      </c>
      <c r="Z18" t="s">
        <v>96</v>
      </c>
      <c r="AA18" t="s">
        <v>95</v>
      </c>
      <c r="AB18" t="s">
        <v>85</v>
      </c>
      <c r="AC18" t="s">
        <v>96</v>
      </c>
      <c r="AD18" t="s">
        <v>96</v>
      </c>
      <c r="AE18" t="s">
        <v>85</v>
      </c>
      <c r="AF18" t="s">
        <v>85</v>
      </c>
      <c r="AG18" t="s">
        <v>95</v>
      </c>
      <c r="AH18" t="s">
        <v>96</v>
      </c>
      <c r="AI18" t="s">
        <v>121</v>
      </c>
      <c r="AJ18" t="s">
        <v>149</v>
      </c>
      <c r="AK18" t="s">
        <v>150</v>
      </c>
      <c r="AO18" t="s">
        <v>35</v>
      </c>
      <c r="AP18" t="s">
        <v>36</v>
      </c>
      <c r="BB18" t="s">
        <v>48</v>
      </c>
      <c r="BG18" t="s">
        <v>151</v>
      </c>
      <c r="BI18" t="s">
        <v>141</v>
      </c>
      <c r="BK18" t="s">
        <v>88</v>
      </c>
      <c r="BL18" t="s">
        <v>87</v>
      </c>
      <c r="BN18" t="s">
        <v>58</v>
      </c>
      <c r="BP18" t="s">
        <v>60</v>
      </c>
      <c r="BQ18" t="s">
        <v>61</v>
      </c>
      <c r="BY18" t="s">
        <v>89</v>
      </c>
      <c r="CA18" t="s">
        <v>98</v>
      </c>
      <c r="CC18" t="s">
        <v>69</v>
      </c>
      <c r="CJ18" t="s">
        <v>91</v>
      </c>
      <c r="CL18" t="s">
        <v>110</v>
      </c>
      <c r="CO18" t="s">
        <v>102</v>
      </c>
    </row>
    <row r="19" spans="1:93" x14ac:dyDescent="0.2">
      <c r="A19">
        <v>786</v>
      </c>
      <c r="B19">
        <v>11073041888</v>
      </c>
      <c r="C19" t="s">
        <v>2</v>
      </c>
      <c r="D19" t="s">
        <v>3</v>
      </c>
      <c r="F19" t="s">
        <v>5</v>
      </c>
      <c r="J19" t="s">
        <v>82</v>
      </c>
      <c r="M19" t="s">
        <v>94</v>
      </c>
      <c r="P19" t="s">
        <v>84</v>
      </c>
      <c r="Q19" t="s">
        <v>84</v>
      </c>
      <c r="R19" t="s">
        <v>85</v>
      </c>
      <c r="S19" t="s">
        <v>85</v>
      </c>
      <c r="T19" t="s">
        <v>95</v>
      </c>
      <c r="U19" t="s">
        <v>95</v>
      </c>
      <c r="V19" t="s">
        <v>85</v>
      </c>
      <c r="W19" t="s">
        <v>85</v>
      </c>
      <c r="X19" t="s">
        <v>84</v>
      </c>
      <c r="Y19" t="s">
        <v>85</v>
      </c>
      <c r="Z19" t="s">
        <v>85</v>
      </c>
      <c r="AA19" t="s">
        <v>85</v>
      </c>
      <c r="AB19" t="s">
        <v>85</v>
      </c>
      <c r="AC19" t="s">
        <v>85</v>
      </c>
      <c r="AD19" t="s">
        <v>85</v>
      </c>
      <c r="AE19" t="s">
        <v>95</v>
      </c>
      <c r="AF19" t="s">
        <v>85</v>
      </c>
      <c r="AG19" t="s">
        <v>95</v>
      </c>
      <c r="AH19" t="s">
        <v>95</v>
      </c>
      <c r="AI19" t="s">
        <v>95</v>
      </c>
      <c r="AQ19" t="s">
        <v>37</v>
      </c>
      <c r="AT19" t="s">
        <v>40</v>
      </c>
      <c r="BB19" t="s">
        <v>48</v>
      </c>
      <c r="BI19" t="s">
        <v>152</v>
      </c>
      <c r="BK19" t="s">
        <v>88</v>
      </c>
      <c r="BL19" t="s">
        <v>88</v>
      </c>
      <c r="BM19" t="s">
        <v>57</v>
      </c>
      <c r="BN19" t="s">
        <v>58</v>
      </c>
      <c r="BP19" t="s">
        <v>60</v>
      </c>
      <c r="BY19" t="s">
        <v>134</v>
      </c>
      <c r="CA19" t="s">
        <v>98</v>
      </c>
      <c r="CC19" t="s">
        <v>69</v>
      </c>
      <c r="CJ19" t="s">
        <v>99</v>
      </c>
      <c r="CL19" t="s">
        <v>100</v>
      </c>
      <c r="CM19" t="s">
        <v>153</v>
      </c>
      <c r="CO19" t="s">
        <v>93</v>
      </c>
    </row>
    <row r="20" spans="1:93" x14ac:dyDescent="0.2">
      <c r="A20">
        <v>754</v>
      </c>
      <c r="B20">
        <v>11071337434</v>
      </c>
      <c r="C20" t="s">
        <v>2</v>
      </c>
      <c r="F20" t="s">
        <v>5</v>
      </c>
      <c r="H20" t="s">
        <v>154</v>
      </c>
      <c r="J20" t="s">
        <v>82</v>
      </c>
      <c r="M20" t="s">
        <v>94</v>
      </c>
      <c r="P20" t="s">
        <v>84</v>
      </c>
      <c r="Q20" t="s">
        <v>84</v>
      </c>
      <c r="R20" t="s">
        <v>84</v>
      </c>
      <c r="S20" t="s">
        <v>84</v>
      </c>
      <c r="T20" t="s">
        <v>84</v>
      </c>
      <c r="U20" t="s">
        <v>84</v>
      </c>
      <c r="V20" t="s">
        <v>84</v>
      </c>
      <c r="W20" t="s">
        <v>84</v>
      </c>
      <c r="X20" t="s">
        <v>84</v>
      </c>
      <c r="Y20" t="s">
        <v>84</v>
      </c>
      <c r="Z20" t="s">
        <v>84</v>
      </c>
      <c r="AA20" t="s">
        <v>84</v>
      </c>
      <c r="AB20" t="s">
        <v>84</v>
      </c>
      <c r="AC20" t="s">
        <v>85</v>
      </c>
      <c r="AD20" t="s">
        <v>84</v>
      </c>
      <c r="AE20" t="s">
        <v>85</v>
      </c>
      <c r="AF20" t="s">
        <v>84</v>
      </c>
      <c r="AG20" t="s">
        <v>84</v>
      </c>
      <c r="AH20" t="s">
        <v>85</v>
      </c>
      <c r="AI20" t="s">
        <v>85</v>
      </c>
      <c r="AJ20" t="s">
        <v>155</v>
      </c>
      <c r="AK20" t="s">
        <v>156</v>
      </c>
      <c r="AM20" t="s">
        <v>33</v>
      </c>
      <c r="AQ20" t="s">
        <v>37</v>
      </c>
      <c r="AR20" t="s">
        <v>38</v>
      </c>
      <c r="AV20" t="s">
        <v>42</v>
      </c>
      <c r="BC20" t="s">
        <v>49</v>
      </c>
      <c r="BG20" t="s">
        <v>157</v>
      </c>
      <c r="BI20" t="s">
        <v>86</v>
      </c>
      <c r="BK20" t="s">
        <v>87</v>
      </c>
      <c r="BL20" t="s">
        <v>87</v>
      </c>
      <c r="BM20" t="s">
        <v>57</v>
      </c>
      <c r="BN20" t="s">
        <v>58</v>
      </c>
      <c r="BO20" t="s">
        <v>59</v>
      </c>
      <c r="BQ20" t="s">
        <v>61</v>
      </c>
      <c r="BY20" t="s">
        <v>108</v>
      </c>
      <c r="CA20" t="s">
        <v>98</v>
      </c>
      <c r="CC20" t="s">
        <v>69</v>
      </c>
      <c r="CJ20" t="s">
        <v>109</v>
      </c>
      <c r="CL20" t="s">
        <v>100</v>
      </c>
      <c r="CM20" t="s">
        <v>158</v>
      </c>
      <c r="CO20" t="s">
        <v>93</v>
      </c>
    </row>
    <row r="21" spans="1:93" x14ac:dyDescent="0.2">
      <c r="A21">
        <v>353</v>
      </c>
      <c r="B21">
        <v>11057086206</v>
      </c>
      <c r="C21" t="s">
        <v>2</v>
      </c>
      <c r="D21" t="s">
        <v>3</v>
      </c>
      <c r="F21" t="s">
        <v>5</v>
      </c>
      <c r="J21" t="s">
        <v>82</v>
      </c>
      <c r="M21" t="s">
        <v>94</v>
      </c>
      <c r="P21" t="s">
        <v>84</v>
      </c>
      <c r="Q21" t="s">
        <v>84</v>
      </c>
      <c r="R21" t="s">
        <v>85</v>
      </c>
      <c r="S21" t="s">
        <v>84</v>
      </c>
      <c r="T21" t="s">
        <v>84</v>
      </c>
      <c r="U21" t="s">
        <v>84</v>
      </c>
      <c r="V21" t="s">
        <v>84</v>
      </c>
      <c r="W21" t="s">
        <v>95</v>
      </c>
      <c r="X21" t="s">
        <v>84</v>
      </c>
      <c r="Y21" t="s">
        <v>84</v>
      </c>
      <c r="Z21" t="s">
        <v>85</v>
      </c>
      <c r="AA21" t="s">
        <v>95</v>
      </c>
      <c r="AB21" t="s">
        <v>95</v>
      </c>
      <c r="AC21" t="s">
        <v>95</v>
      </c>
      <c r="AD21" t="s">
        <v>85</v>
      </c>
      <c r="AE21" t="s">
        <v>85</v>
      </c>
      <c r="AF21" t="s">
        <v>85</v>
      </c>
      <c r="AG21" t="s">
        <v>85</v>
      </c>
      <c r="AH21" t="s">
        <v>121</v>
      </c>
      <c r="AI21" t="s">
        <v>121</v>
      </c>
      <c r="AJ21" t="s">
        <v>159</v>
      </c>
      <c r="AK21" t="s">
        <v>160</v>
      </c>
      <c r="AN21" t="s">
        <v>34</v>
      </c>
      <c r="AO21" t="s">
        <v>35</v>
      </c>
      <c r="AP21" t="s">
        <v>36</v>
      </c>
      <c r="AQ21" t="s">
        <v>37</v>
      </c>
      <c r="BC21" t="s">
        <v>49</v>
      </c>
      <c r="BI21" t="s">
        <v>133</v>
      </c>
      <c r="BK21" t="s">
        <v>87</v>
      </c>
      <c r="BL21" t="s">
        <v>107</v>
      </c>
      <c r="BQ21" t="s">
        <v>61</v>
      </c>
      <c r="BR21" t="s">
        <v>62</v>
      </c>
      <c r="BV21" t="s">
        <v>161</v>
      </c>
      <c r="BY21" t="s">
        <v>89</v>
      </c>
      <c r="CA21" t="s">
        <v>90</v>
      </c>
      <c r="CC21" t="s">
        <v>69</v>
      </c>
      <c r="CJ21" t="s">
        <v>99</v>
      </c>
      <c r="CL21" t="s">
        <v>100</v>
      </c>
      <c r="CM21" t="s">
        <v>162</v>
      </c>
      <c r="CO21" t="s">
        <v>93</v>
      </c>
    </row>
    <row r="22" spans="1:93" x14ac:dyDescent="0.2">
      <c r="A22">
        <v>276</v>
      </c>
      <c r="B22">
        <v>11056220236</v>
      </c>
      <c r="C22" t="s">
        <v>2</v>
      </c>
      <c r="D22" t="s">
        <v>3</v>
      </c>
      <c r="F22" t="s">
        <v>5</v>
      </c>
      <c r="J22" t="s">
        <v>82</v>
      </c>
      <c r="M22" t="s">
        <v>83</v>
      </c>
      <c r="P22" t="s">
        <v>84</v>
      </c>
      <c r="Q22" t="s">
        <v>84</v>
      </c>
      <c r="R22" t="s">
        <v>84</v>
      </c>
      <c r="S22" t="s">
        <v>85</v>
      </c>
      <c r="T22" t="s">
        <v>84</v>
      </c>
      <c r="U22" t="s">
        <v>85</v>
      </c>
      <c r="V22" t="s">
        <v>84</v>
      </c>
      <c r="W22" t="s">
        <v>85</v>
      </c>
      <c r="X22" t="s">
        <v>84</v>
      </c>
      <c r="Y22" t="s">
        <v>84</v>
      </c>
      <c r="Z22" t="s">
        <v>85</v>
      </c>
      <c r="AA22" t="s">
        <v>85</v>
      </c>
      <c r="AB22" t="s">
        <v>84</v>
      </c>
      <c r="AC22" t="s">
        <v>85</v>
      </c>
      <c r="AD22" t="s">
        <v>85</v>
      </c>
      <c r="AE22" t="s">
        <v>84</v>
      </c>
      <c r="AF22" t="s">
        <v>85</v>
      </c>
      <c r="AG22" t="s">
        <v>85</v>
      </c>
      <c r="AH22" t="s">
        <v>85</v>
      </c>
      <c r="AI22" t="s">
        <v>95</v>
      </c>
      <c r="AJ22" t="s">
        <v>163</v>
      </c>
      <c r="AK22" t="s">
        <v>164</v>
      </c>
      <c r="AM22" t="s">
        <v>33</v>
      </c>
      <c r="AP22" t="s">
        <v>36</v>
      </c>
      <c r="AR22" t="s">
        <v>38</v>
      </c>
      <c r="AZ22" t="s">
        <v>46</v>
      </c>
      <c r="BB22" t="s">
        <v>48</v>
      </c>
      <c r="BG22" t="s">
        <v>165</v>
      </c>
      <c r="BI22" t="s">
        <v>141</v>
      </c>
      <c r="BK22" t="s">
        <v>87</v>
      </c>
      <c r="BL22" t="s">
        <v>87</v>
      </c>
      <c r="BM22" t="s">
        <v>57</v>
      </c>
      <c r="BO22" t="s">
        <v>59</v>
      </c>
      <c r="BT22" t="s">
        <v>64</v>
      </c>
      <c r="BY22" t="s">
        <v>89</v>
      </c>
      <c r="CA22" t="s">
        <v>98</v>
      </c>
      <c r="CC22" t="s">
        <v>69</v>
      </c>
      <c r="CJ22" t="s">
        <v>91</v>
      </c>
      <c r="CL22" t="s">
        <v>100</v>
      </c>
      <c r="CM22" t="s">
        <v>166</v>
      </c>
      <c r="CO22" t="s">
        <v>93</v>
      </c>
    </row>
    <row r="23" spans="1:93" x14ac:dyDescent="0.2">
      <c r="A23">
        <v>88</v>
      </c>
      <c r="B23">
        <v>11054837789</v>
      </c>
      <c r="C23" t="s">
        <v>2</v>
      </c>
      <c r="F23" t="s">
        <v>5</v>
      </c>
      <c r="H23" t="s">
        <v>167</v>
      </c>
      <c r="J23" t="s">
        <v>82</v>
      </c>
      <c r="M23" t="s">
        <v>103</v>
      </c>
      <c r="P23" t="s">
        <v>84</v>
      </c>
      <c r="Q23" t="s">
        <v>84</v>
      </c>
      <c r="R23" t="s">
        <v>84</v>
      </c>
      <c r="S23" t="s">
        <v>84</v>
      </c>
      <c r="T23" t="s">
        <v>84</v>
      </c>
      <c r="U23" t="s">
        <v>84</v>
      </c>
      <c r="V23" t="s">
        <v>84</v>
      </c>
      <c r="W23" t="s">
        <v>84</v>
      </c>
      <c r="X23" t="s">
        <v>84</v>
      </c>
      <c r="Y23" t="s">
        <v>84</v>
      </c>
      <c r="Z23" t="s">
        <v>84</v>
      </c>
      <c r="AA23" t="s">
        <v>84</v>
      </c>
      <c r="AB23" t="s">
        <v>84</v>
      </c>
      <c r="AC23" t="s">
        <v>84</v>
      </c>
      <c r="AD23" t="s">
        <v>84</v>
      </c>
      <c r="AE23" t="s">
        <v>84</v>
      </c>
      <c r="AF23" t="s">
        <v>85</v>
      </c>
      <c r="AG23" t="s">
        <v>84</v>
      </c>
      <c r="AH23" t="s">
        <v>84</v>
      </c>
      <c r="AI23" t="s">
        <v>85</v>
      </c>
      <c r="AJ23" t="s">
        <v>168</v>
      </c>
      <c r="AK23" t="s">
        <v>169</v>
      </c>
      <c r="AN23" t="s">
        <v>34</v>
      </c>
      <c r="AQ23" t="s">
        <v>37</v>
      </c>
      <c r="AV23" t="s">
        <v>42</v>
      </c>
      <c r="AZ23" t="s">
        <v>46</v>
      </c>
      <c r="BD23" t="s">
        <v>50</v>
      </c>
      <c r="BG23" t="s">
        <v>170</v>
      </c>
      <c r="BI23" t="s">
        <v>86</v>
      </c>
      <c r="BK23" t="s">
        <v>87</v>
      </c>
      <c r="BL23" t="s">
        <v>87</v>
      </c>
      <c r="BM23" t="s">
        <v>57</v>
      </c>
      <c r="BN23" t="s">
        <v>58</v>
      </c>
      <c r="BP23" t="s">
        <v>60</v>
      </c>
      <c r="BY23" t="s">
        <v>108</v>
      </c>
      <c r="CA23" t="s">
        <v>98</v>
      </c>
      <c r="CC23" t="s">
        <v>69</v>
      </c>
      <c r="CJ23" t="s">
        <v>109</v>
      </c>
      <c r="CL23" t="s">
        <v>110</v>
      </c>
      <c r="CM23" t="s">
        <v>111</v>
      </c>
      <c r="CO23" t="s">
        <v>93</v>
      </c>
    </row>
    <row r="24" spans="1:93" x14ac:dyDescent="0.2">
      <c r="A24">
        <v>71</v>
      </c>
      <c r="B24">
        <v>11054785103</v>
      </c>
      <c r="C24" t="s">
        <v>2</v>
      </c>
      <c r="D24" t="s">
        <v>3</v>
      </c>
      <c r="F24" t="s">
        <v>5</v>
      </c>
      <c r="J24" t="s">
        <v>82</v>
      </c>
      <c r="M24" t="s">
        <v>83</v>
      </c>
      <c r="P24" t="s">
        <v>84</v>
      </c>
      <c r="Q24" t="s">
        <v>84</v>
      </c>
      <c r="R24" t="s">
        <v>85</v>
      </c>
      <c r="S24" t="s">
        <v>85</v>
      </c>
      <c r="T24" t="s">
        <v>85</v>
      </c>
      <c r="U24" t="s">
        <v>84</v>
      </c>
      <c r="V24" t="s">
        <v>84</v>
      </c>
      <c r="W24" t="s">
        <v>85</v>
      </c>
      <c r="X24" t="s">
        <v>85</v>
      </c>
      <c r="Y24" t="s">
        <v>85</v>
      </c>
      <c r="Z24" t="s">
        <v>85</v>
      </c>
      <c r="AA24" t="s">
        <v>85</v>
      </c>
      <c r="AB24" t="s">
        <v>85</v>
      </c>
      <c r="AC24" t="s">
        <v>96</v>
      </c>
      <c r="AD24" t="s">
        <v>85</v>
      </c>
      <c r="AE24" t="s">
        <v>85</v>
      </c>
      <c r="AF24" t="s">
        <v>96</v>
      </c>
      <c r="AG24" t="s">
        <v>96</v>
      </c>
      <c r="AH24" t="s">
        <v>96</v>
      </c>
      <c r="AI24" t="s">
        <v>96</v>
      </c>
      <c r="AJ24" t="s">
        <v>171</v>
      </c>
      <c r="AK24" t="s">
        <v>172</v>
      </c>
      <c r="AN24" t="s">
        <v>34</v>
      </c>
      <c r="AP24" t="s">
        <v>36</v>
      </c>
      <c r="AV24" t="s">
        <v>42</v>
      </c>
      <c r="AX24" t="s">
        <v>44</v>
      </c>
      <c r="BA24" t="s">
        <v>47</v>
      </c>
      <c r="BG24" t="s">
        <v>173</v>
      </c>
      <c r="BI24" t="s">
        <v>86</v>
      </c>
      <c r="BK24" t="s">
        <v>146</v>
      </c>
      <c r="BL24" t="s">
        <v>88</v>
      </c>
      <c r="BM24" t="s">
        <v>57</v>
      </c>
      <c r="BN24" t="s">
        <v>58</v>
      </c>
      <c r="BQ24" t="s">
        <v>61</v>
      </c>
      <c r="BY24" t="s">
        <v>114</v>
      </c>
      <c r="CA24" t="s">
        <v>90</v>
      </c>
      <c r="CC24" t="s">
        <v>69</v>
      </c>
      <c r="CJ24" t="s">
        <v>91</v>
      </c>
      <c r="CL24" t="s">
        <v>100</v>
      </c>
      <c r="CM24" t="s">
        <v>174</v>
      </c>
      <c r="CO24" t="s">
        <v>93</v>
      </c>
    </row>
    <row r="25" spans="1:93" x14ac:dyDescent="0.2">
      <c r="A25">
        <v>3081</v>
      </c>
      <c r="B25">
        <v>11151488826</v>
      </c>
      <c r="C25" t="s">
        <v>2</v>
      </c>
      <c r="J25" t="s">
        <v>175</v>
      </c>
      <c r="M25" t="s">
        <v>103</v>
      </c>
      <c r="P25" t="s">
        <v>84</v>
      </c>
      <c r="Q25" t="s">
        <v>84</v>
      </c>
      <c r="R25" t="s">
        <v>84</v>
      </c>
      <c r="S25" t="s">
        <v>84</v>
      </c>
      <c r="T25" t="s">
        <v>84</v>
      </c>
      <c r="U25" t="s">
        <v>84</v>
      </c>
      <c r="V25" t="s">
        <v>84</v>
      </c>
      <c r="W25" t="s">
        <v>85</v>
      </c>
      <c r="X25" t="s">
        <v>84</v>
      </c>
      <c r="Y25" t="s">
        <v>84</v>
      </c>
      <c r="Z25" t="s">
        <v>85</v>
      </c>
      <c r="AA25" t="s">
        <v>84</v>
      </c>
      <c r="AB25" t="s">
        <v>85</v>
      </c>
      <c r="AC25" t="s">
        <v>84</v>
      </c>
      <c r="AD25" t="s">
        <v>84</v>
      </c>
      <c r="AE25" t="s">
        <v>95</v>
      </c>
      <c r="AF25" t="s">
        <v>85</v>
      </c>
      <c r="AG25" t="s">
        <v>85</v>
      </c>
      <c r="AH25" t="s">
        <v>95</v>
      </c>
      <c r="AI25" t="s">
        <v>95</v>
      </c>
      <c r="AR25" t="s">
        <v>38</v>
      </c>
      <c r="AV25" t="s">
        <v>42</v>
      </c>
      <c r="BA25" t="s">
        <v>47</v>
      </c>
      <c r="BB25" t="s">
        <v>48</v>
      </c>
      <c r="BF25" t="s">
        <v>52</v>
      </c>
      <c r="BG25" t="s">
        <v>176</v>
      </c>
      <c r="BI25" t="s">
        <v>86</v>
      </c>
      <c r="BK25" t="s">
        <v>88</v>
      </c>
      <c r="BL25" t="s">
        <v>146</v>
      </c>
      <c r="BN25" t="s">
        <v>58</v>
      </c>
      <c r="BP25" t="s">
        <v>60</v>
      </c>
      <c r="BS25" t="s">
        <v>63</v>
      </c>
      <c r="BY25" t="s">
        <v>114</v>
      </c>
      <c r="CA25" t="s">
        <v>98</v>
      </c>
      <c r="CC25" t="s">
        <v>69</v>
      </c>
      <c r="CJ25" t="s">
        <v>99</v>
      </c>
      <c r="CL25" t="s">
        <v>110</v>
      </c>
      <c r="CM25" t="s">
        <v>177</v>
      </c>
      <c r="CO25" t="s">
        <v>93</v>
      </c>
    </row>
    <row r="26" spans="1:93" x14ac:dyDescent="0.2">
      <c r="A26">
        <v>3080</v>
      </c>
      <c r="B26">
        <v>11151485265</v>
      </c>
      <c r="C26" t="s">
        <v>2</v>
      </c>
      <c r="F26" t="s">
        <v>5</v>
      </c>
      <c r="J26" t="s">
        <v>175</v>
      </c>
      <c r="M26" t="s">
        <v>103</v>
      </c>
      <c r="P26" t="s">
        <v>84</v>
      </c>
      <c r="Q26" t="s">
        <v>84</v>
      </c>
      <c r="R26" t="s">
        <v>84</v>
      </c>
      <c r="S26" t="s">
        <v>84</v>
      </c>
      <c r="T26" t="s">
        <v>84</v>
      </c>
      <c r="U26" t="s">
        <v>84</v>
      </c>
      <c r="V26" t="s">
        <v>84</v>
      </c>
      <c r="W26" t="s">
        <v>84</v>
      </c>
      <c r="X26" t="s">
        <v>85</v>
      </c>
      <c r="Y26" t="s">
        <v>85</v>
      </c>
      <c r="Z26" t="s">
        <v>84</v>
      </c>
      <c r="AA26" t="s">
        <v>84</v>
      </c>
      <c r="AB26" t="s">
        <v>84</v>
      </c>
      <c r="AC26" t="s">
        <v>84</v>
      </c>
      <c r="AD26" t="s">
        <v>95</v>
      </c>
      <c r="AE26" t="s">
        <v>85</v>
      </c>
      <c r="AF26" t="s">
        <v>85</v>
      </c>
      <c r="AG26" t="s">
        <v>84</v>
      </c>
      <c r="AH26" t="s">
        <v>85</v>
      </c>
      <c r="AI26" t="s">
        <v>85</v>
      </c>
      <c r="AS26" t="s">
        <v>39</v>
      </c>
      <c r="AU26" t="s">
        <v>41</v>
      </c>
      <c r="BD26" t="s">
        <v>50</v>
      </c>
      <c r="BI26" t="s">
        <v>86</v>
      </c>
      <c r="BK26" t="s">
        <v>88</v>
      </c>
      <c r="BL26" t="s">
        <v>88</v>
      </c>
      <c r="BN26" t="s">
        <v>58</v>
      </c>
      <c r="BV26" t="s">
        <v>178</v>
      </c>
      <c r="BY26" t="s">
        <v>114</v>
      </c>
      <c r="CA26" t="s">
        <v>98</v>
      </c>
      <c r="CC26" t="s">
        <v>69</v>
      </c>
      <c r="CJ26" t="s">
        <v>125</v>
      </c>
      <c r="CL26" t="s">
        <v>92</v>
      </c>
      <c r="CO26" t="s">
        <v>93</v>
      </c>
    </row>
    <row r="27" spans="1:93" x14ac:dyDescent="0.2">
      <c r="A27">
        <v>3078</v>
      </c>
      <c r="B27">
        <v>11151480101</v>
      </c>
      <c r="C27" t="s">
        <v>2</v>
      </c>
      <c r="D27" t="s">
        <v>3</v>
      </c>
      <c r="H27" t="s">
        <v>179</v>
      </c>
      <c r="J27" t="s">
        <v>175</v>
      </c>
      <c r="M27" t="s">
        <v>83</v>
      </c>
      <c r="P27" t="s">
        <v>84</v>
      </c>
      <c r="Q27" t="s">
        <v>84</v>
      </c>
      <c r="R27" t="s">
        <v>84</v>
      </c>
      <c r="S27" t="s">
        <v>84</v>
      </c>
      <c r="T27" t="s">
        <v>85</v>
      </c>
      <c r="U27" t="s">
        <v>84</v>
      </c>
      <c r="V27" t="s">
        <v>85</v>
      </c>
      <c r="W27" t="s">
        <v>84</v>
      </c>
      <c r="X27" t="s">
        <v>84</v>
      </c>
      <c r="Y27" t="s">
        <v>85</v>
      </c>
      <c r="Z27" t="s">
        <v>121</v>
      </c>
      <c r="AA27" t="s">
        <v>84</v>
      </c>
      <c r="AB27" t="s">
        <v>95</v>
      </c>
      <c r="AC27" t="s">
        <v>95</v>
      </c>
      <c r="AD27" t="s">
        <v>84</v>
      </c>
      <c r="AE27" t="s">
        <v>96</v>
      </c>
      <c r="AF27" t="s">
        <v>85</v>
      </c>
      <c r="AG27" t="s">
        <v>85</v>
      </c>
      <c r="AH27" t="s">
        <v>96</v>
      </c>
      <c r="AI27" t="s">
        <v>95</v>
      </c>
      <c r="AJ27" t="s">
        <v>180</v>
      </c>
      <c r="AK27" t="s">
        <v>181</v>
      </c>
      <c r="AP27" t="s">
        <v>36</v>
      </c>
      <c r="AR27" t="s">
        <v>38</v>
      </c>
      <c r="AW27" t="s">
        <v>43</v>
      </c>
      <c r="AX27" t="s">
        <v>44</v>
      </c>
      <c r="AY27" t="s">
        <v>45</v>
      </c>
      <c r="BG27" t="s">
        <v>182</v>
      </c>
      <c r="BI27" t="s">
        <v>141</v>
      </c>
      <c r="BK27" t="s">
        <v>88</v>
      </c>
      <c r="BL27" t="s">
        <v>87</v>
      </c>
      <c r="BM27" t="s">
        <v>57</v>
      </c>
      <c r="BQ27" t="s">
        <v>61</v>
      </c>
      <c r="BR27" t="s">
        <v>62</v>
      </c>
      <c r="BY27" t="s">
        <v>134</v>
      </c>
      <c r="CA27" t="s">
        <v>98</v>
      </c>
      <c r="CC27" t="s">
        <v>69</v>
      </c>
      <c r="CJ27" t="s">
        <v>109</v>
      </c>
      <c r="CL27" t="s">
        <v>110</v>
      </c>
      <c r="CO27" t="s">
        <v>102</v>
      </c>
    </row>
    <row r="28" spans="1:93" x14ac:dyDescent="0.2">
      <c r="A28">
        <v>3077</v>
      </c>
      <c r="B28">
        <v>11151476644</v>
      </c>
      <c r="C28" t="s">
        <v>2</v>
      </c>
      <c r="D28" t="s">
        <v>3</v>
      </c>
      <c r="F28" t="s">
        <v>5</v>
      </c>
      <c r="J28" t="s">
        <v>175</v>
      </c>
      <c r="M28" t="s">
        <v>83</v>
      </c>
      <c r="P28" t="s">
        <v>84</v>
      </c>
      <c r="Q28" t="s">
        <v>84</v>
      </c>
      <c r="R28" t="s">
        <v>84</v>
      </c>
      <c r="S28" t="s">
        <v>84</v>
      </c>
      <c r="T28" t="s">
        <v>84</v>
      </c>
      <c r="U28" t="s">
        <v>84</v>
      </c>
      <c r="V28" t="s">
        <v>85</v>
      </c>
      <c r="W28" t="s">
        <v>84</v>
      </c>
      <c r="X28" t="s">
        <v>84</v>
      </c>
      <c r="Y28" t="s">
        <v>84</v>
      </c>
      <c r="Z28" t="s">
        <v>84</v>
      </c>
      <c r="AA28" t="s">
        <v>84</v>
      </c>
      <c r="AB28" t="s">
        <v>84</v>
      </c>
      <c r="AC28" t="s">
        <v>84</v>
      </c>
      <c r="AD28" t="s">
        <v>85</v>
      </c>
      <c r="AE28" t="s">
        <v>85</v>
      </c>
      <c r="AF28" t="s">
        <v>84</v>
      </c>
      <c r="AG28" t="s">
        <v>84</v>
      </c>
      <c r="AH28" t="s">
        <v>95</v>
      </c>
      <c r="AI28" t="s">
        <v>84</v>
      </c>
      <c r="AJ28" t="s">
        <v>183</v>
      </c>
      <c r="AK28" t="s">
        <v>184</v>
      </c>
      <c r="AR28" t="s">
        <v>38</v>
      </c>
      <c r="AV28" t="s">
        <v>42</v>
      </c>
      <c r="AZ28" t="s">
        <v>46</v>
      </c>
      <c r="BC28" t="s">
        <v>49</v>
      </c>
      <c r="BG28" t="s">
        <v>185</v>
      </c>
      <c r="BI28" t="s">
        <v>133</v>
      </c>
      <c r="BK28" t="s">
        <v>88</v>
      </c>
      <c r="BL28" t="s">
        <v>88</v>
      </c>
      <c r="BM28" t="s">
        <v>57</v>
      </c>
      <c r="BO28" t="s">
        <v>59</v>
      </c>
      <c r="BY28" t="s">
        <v>97</v>
      </c>
      <c r="CA28" t="s">
        <v>98</v>
      </c>
      <c r="CC28" t="s">
        <v>69</v>
      </c>
      <c r="CJ28" t="s">
        <v>91</v>
      </c>
      <c r="CL28" t="s">
        <v>110</v>
      </c>
      <c r="CM28" t="s">
        <v>186</v>
      </c>
      <c r="CO28" t="s">
        <v>93</v>
      </c>
    </row>
    <row r="29" spans="1:93" x14ac:dyDescent="0.2">
      <c r="A29">
        <v>3075</v>
      </c>
      <c r="B29">
        <v>11151472534</v>
      </c>
      <c r="C29" t="s">
        <v>2</v>
      </c>
      <c r="F29" t="s">
        <v>5</v>
      </c>
      <c r="J29" t="s">
        <v>175</v>
      </c>
      <c r="M29" t="s">
        <v>103</v>
      </c>
      <c r="P29" t="s">
        <v>84</v>
      </c>
      <c r="Q29" t="s">
        <v>85</v>
      </c>
      <c r="R29" t="s">
        <v>85</v>
      </c>
      <c r="S29" t="s">
        <v>84</v>
      </c>
      <c r="T29" t="s">
        <v>84</v>
      </c>
      <c r="U29" t="s">
        <v>85</v>
      </c>
      <c r="V29" t="s">
        <v>95</v>
      </c>
      <c r="W29" t="s">
        <v>84</v>
      </c>
      <c r="X29" t="s">
        <v>95</v>
      </c>
      <c r="Y29" t="s">
        <v>85</v>
      </c>
      <c r="Z29" t="s">
        <v>85</v>
      </c>
      <c r="AA29" t="s">
        <v>84</v>
      </c>
      <c r="AB29" t="s">
        <v>84</v>
      </c>
      <c r="AC29" t="s">
        <v>85</v>
      </c>
      <c r="AD29" t="s">
        <v>95</v>
      </c>
      <c r="AE29" t="s">
        <v>95</v>
      </c>
      <c r="AF29" t="s">
        <v>95</v>
      </c>
      <c r="AG29" t="s">
        <v>95</v>
      </c>
      <c r="AH29" t="s">
        <v>84</v>
      </c>
      <c r="AI29" t="s">
        <v>95</v>
      </c>
      <c r="AJ29" t="s">
        <v>187</v>
      </c>
      <c r="AK29" t="s">
        <v>188</v>
      </c>
      <c r="AN29" t="s">
        <v>34</v>
      </c>
      <c r="AO29" t="s">
        <v>35</v>
      </c>
      <c r="BD29" t="s">
        <v>50</v>
      </c>
      <c r="BG29" t="s">
        <v>189</v>
      </c>
      <c r="BI29" t="s">
        <v>141</v>
      </c>
      <c r="BK29" t="s">
        <v>88</v>
      </c>
      <c r="BL29" t="s">
        <v>88</v>
      </c>
      <c r="BP29" t="s">
        <v>60</v>
      </c>
      <c r="BQ29" t="s">
        <v>61</v>
      </c>
      <c r="BY29" t="s">
        <v>108</v>
      </c>
      <c r="CA29" t="s">
        <v>98</v>
      </c>
      <c r="CC29" t="s">
        <v>69</v>
      </c>
      <c r="CJ29" t="s">
        <v>125</v>
      </c>
      <c r="CL29" t="s">
        <v>110</v>
      </c>
      <c r="CM29" t="s">
        <v>190</v>
      </c>
      <c r="CO29" t="s">
        <v>93</v>
      </c>
    </row>
    <row r="30" spans="1:93" x14ac:dyDescent="0.2">
      <c r="A30">
        <v>3071</v>
      </c>
      <c r="B30">
        <v>11151457498</v>
      </c>
      <c r="C30" t="s">
        <v>2</v>
      </c>
      <c r="J30" t="s">
        <v>175</v>
      </c>
      <c r="M30" t="s">
        <v>135</v>
      </c>
      <c r="P30" t="s">
        <v>84</v>
      </c>
      <c r="Q30" t="s">
        <v>84</v>
      </c>
      <c r="R30" t="s">
        <v>84</v>
      </c>
      <c r="S30" t="s">
        <v>84</v>
      </c>
      <c r="T30" t="s">
        <v>84</v>
      </c>
      <c r="U30" t="s">
        <v>84</v>
      </c>
      <c r="V30" t="s">
        <v>84</v>
      </c>
      <c r="W30" t="s">
        <v>84</v>
      </c>
      <c r="X30" t="s">
        <v>84</v>
      </c>
      <c r="Y30" t="s">
        <v>84</v>
      </c>
      <c r="Z30" t="s">
        <v>84</v>
      </c>
      <c r="AA30" t="s">
        <v>84</v>
      </c>
      <c r="AB30" t="s">
        <v>84</v>
      </c>
      <c r="AC30" t="s">
        <v>84</v>
      </c>
      <c r="AD30" t="s">
        <v>84</v>
      </c>
      <c r="AE30" t="s">
        <v>84</v>
      </c>
      <c r="AF30" t="s">
        <v>84</v>
      </c>
      <c r="AG30" t="s">
        <v>85</v>
      </c>
      <c r="AH30" t="s">
        <v>95</v>
      </c>
      <c r="AI30" t="s">
        <v>84</v>
      </c>
      <c r="AM30" t="s">
        <v>33</v>
      </c>
      <c r="AR30" t="s">
        <v>38</v>
      </c>
      <c r="AS30" t="s">
        <v>39</v>
      </c>
      <c r="BI30" t="s">
        <v>141</v>
      </c>
      <c r="BK30" t="s">
        <v>88</v>
      </c>
      <c r="BL30" t="s">
        <v>88</v>
      </c>
      <c r="BM30" t="s">
        <v>57</v>
      </c>
      <c r="BP30" t="s">
        <v>60</v>
      </c>
      <c r="BY30" t="s">
        <v>134</v>
      </c>
      <c r="CA30" t="s">
        <v>98</v>
      </c>
      <c r="CC30" t="s">
        <v>69</v>
      </c>
      <c r="CJ30" t="s">
        <v>91</v>
      </c>
      <c r="CL30" t="s">
        <v>110</v>
      </c>
      <c r="CM30" t="s">
        <v>191</v>
      </c>
      <c r="CO30" t="s">
        <v>102</v>
      </c>
    </row>
    <row r="31" spans="1:93" x14ac:dyDescent="0.2">
      <c r="A31">
        <v>3070</v>
      </c>
      <c r="B31">
        <v>11151455280</v>
      </c>
      <c r="C31" t="s">
        <v>2</v>
      </c>
      <c r="J31" t="s">
        <v>175</v>
      </c>
      <c r="M31" t="s">
        <v>103</v>
      </c>
      <c r="P31" t="s">
        <v>85</v>
      </c>
      <c r="Q31" t="s">
        <v>85</v>
      </c>
      <c r="R31" t="s">
        <v>85</v>
      </c>
      <c r="S31" t="s">
        <v>85</v>
      </c>
      <c r="T31" t="s">
        <v>85</v>
      </c>
      <c r="U31" t="s">
        <v>85</v>
      </c>
      <c r="V31" t="s">
        <v>85</v>
      </c>
      <c r="W31" t="s">
        <v>85</v>
      </c>
      <c r="X31" t="s">
        <v>85</v>
      </c>
      <c r="Y31" t="s">
        <v>85</v>
      </c>
      <c r="Z31" t="s">
        <v>85</v>
      </c>
      <c r="AA31" t="s">
        <v>85</v>
      </c>
      <c r="AB31" t="s">
        <v>85</v>
      </c>
      <c r="AC31" t="s">
        <v>85</v>
      </c>
      <c r="AD31" t="s">
        <v>85</v>
      </c>
      <c r="AE31" t="s">
        <v>85</v>
      </c>
      <c r="AF31" t="s">
        <v>85</v>
      </c>
      <c r="AG31" t="s">
        <v>85</v>
      </c>
      <c r="AH31" t="s">
        <v>85</v>
      </c>
      <c r="AI31" t="s">
        <v>85</v>
      </c>
      <c r="AR31" t="s">
        <v>38</v>
      </c>
      <c r="BI31" t="s">
        <v>86</v>
      </c>
      <c r="BK31" t="s">
        <v>146</v>
      </c>
      <c r="BL31" t="s">
        <v>146</v>
      </c>
      <c r="BP31" t="s">
        <v>60</v>
      </c>
      <c r="BY31" t="s">
        <v>108</v>
      </c>
      <c r="CA31" t="s">
        <v>98</v>
      </c>
      <c r="CC31" t="s">
        <v>69</v>
      </c>
      <c r="CJ31" t="s">
        <v>91</v>
      </c>
      <c r="CL31" t="s">
        <v>110</v>
      </c>
      <c r="CM31" t="s">
        <v>192</v>
      </c>
      <c r="CO31" t="s">
        <v>93</v>
      </c>
    </row>
    <row r="32" spans="1:93" x14ac:dyDescent="0.2">
      <c r="A32">
        <v>3068</v>
      </c>
      <c r="B32">
        <v>11151447574</v>
      </c>
      <c r="C32" t="s">
        <v>2</v>
      </c>
      <c r="D32" t="s">
        <v>3</v>
      </c>
      <c r="F32" t="s">
        <v>5</v>
      </c>
      <c r="J32" t="s">
        <v>175</v>
      </c>
      <c r="M32" t="s">
        <v>94</v>
      </c>
      <c r="P32" t="s">
        <v>84</v>
      </c>
      <c r="Q32" t="s">
        <v>84</v>
      </c>
      <c r="R32" t="s">
        <v>84</v>
      </c>
      <c r="S32" t="s">
        <v>84</v>
      </c>
      <c r="T32" t="s">
        <v>84</v>
      </c>
      <c r="U32" t="s">
        <v>84</v>
      </c>
      <c r="V32" t="s">
        <v>85</v>
      </c>
      <c r="W32" t="s">
        <v>85</v>
      </c>
      <c r="X32" t="s">
        <v>84</v>
      </c>
      <c r="Y32" t="s">
        <v>84</v>
      </c>
      <c r="Z32" t="s">
        <v>84</v>
      </c>
      <c r="AA32" t="s">
        <v>84</v>
      </c>
      <c r="AB32" t="s">
        <v>95</v>
      </c>
      <c r="AC32" t="s">
        <v>84</v>
      </c>
      <c r="AD32" t="s">
        <v>95</v>
      </c>
      <c r="AE32" t="s">
        <v>84</v>
      </c>
      <c r="AF32" t="s">
        <v>85</v>
      </c>
      <c r="AG32" t="s">
        <v>84</v>
      </c>
      <c r="AH32" t="s">
        <v>85</v>
      </c>
      <c r="AI32" t="s">
        <v>84</v>
      </c>
      <c r="AJ32" t="s">
        <v>193</v>
      </c>
      <c r="AK32" t="s">
        <v>194</v>
      </c>
      <c r="AN32" t="s">
        <v>34</v>
      </c>
      <c r="AO32" t="s">
        <v>35</v>
      </c>
      <c r="AQ32" t="s">
        <v>37</v>
      </c>
      <c r="AT32" t="s">
        <v>40</v>
      </c>
      <c r="AV32" t="s">
        <v>42</v>
      </c>
      <c r="BG32" t="s">
        <v>195</v>
      </c>
      <c r="BI32" t="s">
        <v>133</v>
      </c>
      <c r="BK32" t="s">
        <v>87</v>
      </c>
      <c r="BL32" t="s">
        <v>87</v>
      </c>
      <c r="BN32" t="s">
        <v>58</v>
      </c>
      <c r="BO32" t="s">
        <v>59</v>
      </c>
      <c r="BP32" t="s">
        <v>60</v>
      </c>
      <c r="BQ32" t="s">
        <v>61</v>
      </c>
      <c r="BS32" t="s">
        <v>63</v>
      </c>
      <c r="BY32" t="s">
        <v>89</v>
      </c>
      <c r="CA32" t="s">
        <v>98</v>
      </c>
      <c r="CC32" t="s">
        <v>69</v>
      </c>
      <c r="CJ32" t="s">
        <v>109</v>
      </c>
      <c r="CL32" t="s">
        <v>100</v>
      </c>
      <c r="CM32" t="s">
        <v>196</v>
      </c>
      <c r="CO32" t="s">
        <v>93</v>
      </c>
    </row>
    <row r="33" spans="1:93" x14ac:dyDescent="0.2">
      <c r="A33">
        <v>3056</v>
      </c>
      <c r="B33">
        <v>11150855614</v>
      </c>
      <c r="C33" t="s">
        <v>2</v>
      </c>
      <c r="D33" t="s">
        <v>3</v>
      </c>
      <c r="F33" t="s">
        <v>5</v>
      </c>
      <c r="J33" t="s">
        <v>175</v>
      </c>
      <c r="M33" t="s">
        <v>116</v>
      </c>
      <c r="P33" t="s">
        <v>84</v>
      </c>
      <c r="Q33" t="s">
        <v>84</v>
      </c>
      <c r="R33" t="s">
        <v>84</v>
      </c>
      <c r="S33" t="s">
        <v>84</v>
      </c>
      <c r="T33" t="s">
        <v>85</v>
      </c>
      <c r="U33" t="s">
        <v>84</v>
      </c>
      <c r="V33" t="s">
        <v>84</v>
      </c>
      <c r="W33" t="s">
        <v>95</v>
      </c>
      <c r="X33" t="s">
        <v>84</v>
      </c>
      <c r="Y33" t="s">
        <v>84</v>
      </c>
      <c r="Z33" t="s">
        <v>85</v>
      </c>
      <c r="AA33" t="s">
        <v>85</v>
      </c>
      <c r="AB33" t="s">
        <v>84</v>
      </c>
      <c r="AC33" t="s">
        <v>84</v>
      </c>
      <c r="AD33" t="s">
        <v>85</v>
      </c>
      <c r="AE33" t="s">
        <v>85</v>
      </c>
      <c r="AF33" t="s">
        <v>84</v>
      </c>
      <c r="AG33" t="s">
        <v>85</v>
      </c>
      <c r="AH33" t="s">
        <v>95</v>
      </c>
      <c r="AI33" t="s">
        <v>95</v>
      </c>
      <c r="AN33" t="s">
        <v>34</v>
      </c>
      <c r="AR33" t="s">
        <v>38</v>
      </c>
      <c r="BI33" t="s">
        <v>86</v>
      </c>
      <c r="BK33" t="s">
        <v>87</v>
      </c>
      <c r="BL33" t="s">
        <v>107</v>
      </c>
      <c r="BN33" t="s">
        <v>58</v>
      </c>
      <c r="BP33" t="s">
        <v>60</v>
      </c>
      <c r="BQ33" t="s">
        <v>61</v>
      </c>
      <c r="BY33" t="s">
        <v>89</v>
      </c>
      <c r="CA33" t="s">
        <v>98</v>
      </c>
      <c r="CC33" t="s">
        <v>69</v>
      </c>
      <c r="CJ33" t="s">
        <v>109</v>
      </c>
      <c r="CL33" t="s">
        <v>110</v>
      </c>
      <c r="CO33" t="s">
        <v>93</v>
      </c>
    </row>
    <row r="34" spans="1:93" x14ac:dyDescent="0.2">
      <c r="A34">
        <v>3055</v>
      </c>
      <c r="B34">
        <v>11150852155</v>
      </c>
      <c r="C34" t="s">
        <v>2</v>
      </c>
      <c r="F34" t="s">
        <v>5</v>
      </c>
      <c r="J34" t="s">
        <v>175</v>
      </c>
      <c r="M34" t="s">
        <v>148</v>
      </c>
      <c r="P34" t="s">
        <v>84</v>
      </c>
      <c r="Q34" t="s">
        <v>84</v>
      </c>
      <c r="R34" t="s">
        <v>84</v>
      </c>
      <c r="S34" t="s">
        <v>84</v>
      </c>
      <c r="T34" t="s">
        <v>95</v>
      </c>
      <c r="U34" t="s">
        <v>84</v>
      </c>
      <c r="V34" t="s">
        <v>121</v>
      </c>
      <c r="W34" t="s">
        <v>84</v>
      </c>
      <c r="X34" t="s">
        <v>84</v>
      </c>
      <c r="Y34" t="s">
        <v>95</v>
      </c>
      <c r="Z34" t="s">
        <v>84</v>
      </c>
      <c r="AA34" t="s">
        <v>84</v>
      </c>
      <c r="AB34" t="s">
        <v>84</v>
      </c>
      <c r="AC34" t="s">
        <v>85</v>
      </c>
      <c r="AD34" t="s">
        <v>84</v>
      </c>
      <c r="AE34" t="s">
        <v>95</v>
      </c>
      <c r="AF34" t="s">
        <v>121</v>
      </c>
      <c r="AG34" t="s">
        <v>95</v>
      </c>
      <c r="AH34" t="s">
        <v>95</v>
      </c>
      <c r="AI34" t="s">
        <v>95</v>
      </c>
      <c r="AJ34" t="s">
        <v>197</v>
      </c>
      <c r="AK34" t="s">
        <v>198</v>
      </c>
      <c r="AM34" t="s">
        <v>33</v>
      </c>
      <c r="AN34" t="s">
        <v>34</v>
      </c>
      <c r="AR34" t="s">
        <v>38</v>
      </c>
      <c r="AZ34" t="s">
        <v>46</v>
      </c>
      <c r="BA34" t="s">
        <v>47</v>
      </c>
      <c r="BG34" t="s">
        <v>199</v>
      </c>
      <c r="BI34" t="s">
        <v>141</v>
      </c>
      <c r="BK34" t="s">
        <v>88</v>
      </c>
      <c r="BL34" t="s">
        <v>88</v>
      </c>
      <c r="BM34" t="s">
        <v>57</v>
      </c>
      <c r="BO34" t="s">
        <v>59</v>
      </c>
      <c r="BP34" t="s">
        <v>60</v>
      </c>
      <c r="BY34" t="s">
        <v>114</v>
      </c>
      <c r="CA34" t="s">
        <v>90</v>
      </c>
      <c r="CC34" t="s">
        <v>69</v>
      </c>
      <c r="CJ34" t="s">
        <v>109</v>
      </c>
      <c r="CL34" t="s">
        <v>110</v>
      </c>
      <c r="CM34" t="s">
        <v>200</v>
      </c>
      <c r="CO34" t="s">
        <v>93</v>
      </c>
    </row>
    <row r="35" spans="1:93" x14ac:dyDescent="0.2">
      <c r="A35">
        <v>3034</v>
      </c>
      <c r="B35">
        <v>11150783546</v>
      </c>
      <c r="C35" t="s">
        <v>2</v>
      </c>
      <c r="J35" t="s">
        <v>175</v>
      </c>
      <c r="M35" t="s">
        <v>103</v>
      </c>
      <c r="P35" t="s">
        <v>84</v>
      </c>
      <c r="Q35" t="s">
        <v>85</v>
      </c>
      <c r="R35" t="s">
        <v>85</v>
      </c>
      <c r="S35" t="s">
        <v>96</v>
      </c>
      <c r="T35" t="s">
        <v>95</v>
      </c>
      <c r="U35" t="s">
        <v>85</v>
      </c>
      <c r="V35" t="s">
        <v>85</v>
      </c>
      <c r="W35" t="s">
        <v>95</v>
      </c>
      <c r="X35" t="s">
        <v>95</v>
      </c>
      <c r="Y35" t="s">
        <v>85</v>
      </c>
      <c r="Z35" t="s">
        <v>96</v>
      </c>
      <c r="AA35" t="s">
        <v>95</v>
      </c>
      <c r="AB35" t="s">
        <v>95</v>
      </c>
      <c r="AC35" t="s">
        <v>85</v>
      </c>
      <c r="AD35" t="s">
        <v>96</v>
      </c>
      <c r="AE35" t="s">
        <v>121</v>
      </c>
      <c r="AF35" t="s">
        <v>85</v>
      </c>
      <c r="AG35" t="s">
        <v>85</v>
      </c>
      <c r="AH35" t="s">
        <v>96</v>
      </c>
      <c r="AI35" t="s">
        <v>121</v>
      </c>
      <c r="AV35" t="s">
        <v>42</v>
      </c>
      <c r="AY35" t="s">
        <v>45</v>
      </c>
      <c r="BB35" t="s">
        <v>48</v>
      </c>
      <c r="BI35" t="s">
        <v>86</v>
      </c>
      <c r="BK35" t="s">
        <v>87</v>
      </c>
      <c r="BL35" t="s">
        <v>87</v>
      </c>
      <c r="BO35" t="s">
        <v>59</v>
      </c>
      <c r="BY35" t="s">
        <v>114</v>
      </c>
      <c r="CA35" t="s">
        <v>98</v>
      </c>
      <c r="CC35" t="s">
        <v>69</v>
      </c>
      <c r="CJ35" t="s">
        <v>109</v>
      </c>
      <c r="CL35" t="s">
        <v>92</v>
      </c>
      <c r="CM35" t="s">
        <v>190</v>
      </c>
      <c r="CO35" t="s">
        <v>93</v>
      </c>
    </row>
    <row r="36" spans="1:93" x14ac:dyDescent="0.2">
      <c r="A36">
        <v>2985</v>
      </c>
      <c r="B36">
        <v>11149585454</v>
      </c>
      <c r="C36" t="s">
        <v>2</v>
      </c>
      <c r="J36" t="s">
        <v>175</v>
      </c>
      <c r="M36" t="s">
        <v>135</v>
      </c>
      <c r="P36" t="s">
        <v>84</v>
      </c>
      <c r="Q36" t="s">
        <v>95</v>
      </c>
      <c r="R36" t="s">
        <v>95</v>
      </c>
      <c r="S36" t="s">
        <v>85</v>
      </c>
      <c r="T36" t="s">
        <v>95</v>
      </c>
      <c r="U36" t="s">
        <v>95</v>
      </c>
      <c r="V36" t="s">
        <v>95</v>
      </c>
      <c r="W36" t="s">
        <v>95</v>
      </c>
      <c r="X36" t="s">
        <v>84</v>
      </c>
      <c r="Y36" t="s">
        <v>95</v>
      </c>
      <c r="Z36" t="s">
        <v>95</v>
      </c>
      <c r="AA36" t="s">
        <v>95</v>
      </c>
      <c r="AB36" t="s">
        <v>95</v>
      </c>
      <c r="AC36" t="s">
        <v>95</v>
      </c>
      <c r="AD36" t="s">
        <v>84</v>
      </c>
      <c r="AE36" t="s">
        <v>95</v>
      </c>
      <c r="AF36" t="s">
        <v>95</v>
      </c>
      <c r="AG36" t="s">
        <v>95</v>
      </c>
      <c r="AH36" t="s">
        <v>95</v>
      </c>
      <c r="AI36" t="s">
        <v>95</v>
      </c>
      <c r="AJ36" t="s">
        <v>201</v>
      </c>
      <c r="AR36" t="s">
        <v>38</v>
      </c>
      <c r="BI36" t="s">
        <v>133</v>
      </c>
      <c r="BK36" t="s">
        <v>87</v>
      </c>
      <c r="BL36" t="s">
        <v>87</v>
      </c>
      <c r="BN36" t="s">
        <v>58</v>
      </c>
      <c r="BY36" t="s">
        <v>97</v>
      </c>
      <c r="CA36" t="s">
        <v>98</v>
      </c>
      <c r="CC36" t="s">
        <v>69</v>
      </c>
      <c r="CJ36" t="s">
        <v>91</v>
      </c>
      <c r="CL36" t="s">
        <v>110</v>
      </c>
      <c r="CM36" t="s">
        <v>202</v>
      </c>
      <c r="CO36" t="s">
        <v>102</v>
      </c>
    </row>
    <row r="37" spans="1:93" x14ac:dyDescent="0.2">
      <c r="A37">
        <v>2957</v>
      </c>
      <c r="B37">
        <v>11148692625</v>
      </c>
      <c r="C37" t="s">
        <v>2</v>
      </c>
      <c r="D37" t="s">
        <v>3</v>
      </c>
      <c r="J37" t="s">
        <v>175</v>
      </c>
      <c r="M37" t="s">
        <v>94</v>
      </c>
      <c r="P37" t="s">
        <v>84</v>
      </c>
      <c r="Q37" t="s">
        <v>84</v>
      </c>
      <c r="R37" t="s">
        <v>84</v>
      </c>
      <c r="S37" t="s">
        <v>84</v>
      </c>
      <c r="T37" t="s">
        <v>84</v>
      </c>
      <c r="U37" t="s">
        <v>84</v>
      </c>
      <c r="V37" t="s">
        <v>84</v>
      </c>
      <c r="W37" t="s">
        <v>85</v>
      </c>
      <c r="X37" t="s">
        <v>84</v>
      </c>
      <c r="Y37" t="s">
        <v>84</v>
      </c>
      <c r="Z37" t="s">
        <v>85</v>
      </c>
      <c r="AA37" t="s">
        <v>84</v>
      </c>
      <c r="AB37" t="s">
        <v>85</v>
      </c>
      <c r="AC37" t="s">
        <v>95</v>
      </c>
      <c r="AD37" t="s">
        <v>84</v>
      </c>
      <c r="AE37" t="s">
        <v>85</v>
      </c>
      <c r="AF37" t="s">
        <v>84</v>
      </c>
      <c r="AG37" t="s">
        <v>85</v>
      </c>
      <c r="AH37" t="s">
        <v>95</v>
      </c>
      <c r="AI37" t="s">
        <v>85</v>
      </c>
      <c r="AJ37" t="s">
        <v>203</v>
      </c>
      <c r="AK37" t="s">
        <v>204</v>
      </c>
      <c r="AM37" t="s">
        <v>33</v>
      </c>
      <c r="AN37" t="s">
        <v>34</v>
      </c>
      <c r="AQ37" t="s">
        <v>37</v>
      </c>
      <c r="BD37" t="s">
        <v>50</v>
      </c>
      <c r="BG37" t="s">
        <v>205</v>
      </c>
      <c r="BI37" t="s">
        <v>133</v>
      </c>
      <c r="BK37" t="s">
        <v>88</v>
      </c>
      <c r="BL37" t="s">
        <v>107</v>
      </c>
      <c r="BN37" t="s">
        <v>58</v>
      </c>
      <c r="BO37" t="s">
        <v>59</v>
      </c>
      <c r="BP37" t="s">
        <v>60</v>
      </c>
      <c r="BQ37" t="s">
        <v>61</v>
      </c>
      <c r="BY37" t="s">
        <v>114</v>
      </c>
      <c r="CA37" t="s">
        <v>90</v>
      </c>
      <c r="CC37" t="s">
        <v>69</v>
      </c>
      <c r="CJ37" t="s">
        <v>99</v>
      </c>
      <c r="CL37" t="s">
        <v>100</v>
      </c>
      <c r="CM37" t="s">
        <v>206</v>
      </c>
      <c r="CO37" t="s">
        <v>93</v>
      </c>
    </row>
    <row r="38" spans="1:93" x14ac:dyDescent="0.2">
      <c r="A38">
        <v>2864</v>
      </c>
      <c r="B38">
        <v>11145672496</v>
      </c>
      <c r="C38" t="s">
        <v>2</v>
      </c>
      <c r="F38" t="s">
        <v>5</v>
      </c>
      <c r="H38" t="s">
        <v>207</v>
      </c>
      <c r="J38" t="s">
        <v>175</v>
      </c>
      <c r="M38" t="s">
        <v>94</v>
      </c>
      <c r="P38" t="s">
        <v>84</v>
      </c>
      <c r="Q38" t="s">
        <v>84</v>
      </c>
      <c r="R38" t="s">
        <v>84</v>
      </c>
      <c r="S38" t="s">
        <v>85</v>
      </c>
      <c r="T38" t="s">
        <v>84</v>
      </c>
      <c r="U38" t="s">
        <v>85</v>
      </c>
      <c r="V38" t="s">
        <v>84</v>
      </c>
      <c r="W38" t="s">
        <v>84</v>
      </c>
      <c r="X38" t="s">
        <v>85</v>
      </c>
      <c r="Y38" t="s">
        <v>84</v>
      </c>
      <c r="Z38" t="s">
        <v>84</v>
      </c>
      <c r="AA38" t="s">
        <v>85</v>
      </c>
      <c r="AB38" t="s">
        <v>85</v>
      </c>
      <c r="AC38" t="s">
        <v>85</v>
      </c>
      <c r="AD38" t="s">
        <v>85</v>
      </c>
      <c r="AE38" t="s">
        <v>85</v>
      </c>
      <c r="AF38" t="s">
        <v>85</v>
      </c>
      <c r="AG38" t="s">
        <v>85</v>
      </c>
      <c r="AH38" t="s">
        <v>85</v>
      </c>
      <c r="AI38" t="s">
        <v>96</v>
      </c>
      <c r="AJ38" t="s">
        <v>208</v>
      </c>
      <c r="AK38" t="s">
        <v>209</v>
      </c>
      <c r="AU38" t="s">
        <v>41</v>
      </c>
      <c r="AX38" t="s">
        <v>44</v>
      </c>
      <c r="AY38" t="s">
        <v>45</v>
      </c>
      <c r="AZ38" t="s">
        <v>46</v>
      </c>
      <c r="BF38" t="s">
        <v>52</v>
      </c>
      <c r="BG38" t="s">
        <v>210</v>
      </c>
      <c r="BI38" t="s">
        <v>141</v>
      </c>
      <c r="BK38" t="s">
        <v>88</v>
      </c>
      <c r="BL38" t="s">
        <v>88</v>
      </c>
      <c r="BM38" t="s">
        <v>57</v>
      </c>
      <c r="BO38" t="s">
        <v>59</v>
      </c>
      <c r="BP38" t="s">
        <v>60</v>
      </c>
      <c r="BR38" t="s">
        <v>62</v>
      </c>
      <c r="BY38" t="s">
        <v>89</v>
      </c>
      <c r="CA38" t="s">
        <v>98</v>
      </c>
      <c r="CC38" t="s">
        <v>69</v>
      </c>
      <c r="CJ38" t="s">
        <v>109</v>
      </c>
      <c r="CL38" t="s">
        <v>100</v>
      </c>
      <c r="CM38" t="s">
        <v>211</v>
      </c>
      <c r="CO38" t="s">
        <v>93</v>
      </c>
    </row>
    <row r="39" spans="1:93" x14ac:dyDescent="0.2">
      <c r="A39">
        <v>2788</v>
      </c>
      <c r="B39">
        <v>11141048655</v>
      </c>
      <c r="C39" t="s">
        <v>2</v>
      </c>
      <c r="D39" t="s">
        <v>3</v>
      </c>
      <c r="J39" t="s">
        <v>175</v>
      </c>
      <c r="M39" t="s">
        <v>94</v>
      </c>
      <c r="P39" t="s">
        <v>85</v>
      </c>
      <c r="Q39" t="s">
        <v>85</v>
      </c>
      <c r="R39" t="s">
        <v>85</v>
      </c>
      <c r="S39" t="s">
        <v>85</v>
      </c>
      <c r="T39" t="s">
        <v>85</v>
      </c>
      <c r="U39" t="s">
        <v>85</v>
      </c>
      <c r="V39" t="s">
        <v>95</v>
      </c>
      <c r="W39" t="s">
        <v>121</v>
      </c>
      <c r="X39" t="s">
        <v>121</v>
      </c>
      <c r="Y39" t="s">
        <v>85</v>
      </c>
      <c r="Z39" t="s">
        <v>121</v>
      </c>
      <c r="AA39" t="s">
        <v>121</v>
      </c>
      <c r="AB39" t="s">
        <v>85</v>
      </c>
      <c r="AC39" t="s">
        <v>95</v>
      </c>
      <c r="AD39" t="s">
        <v>85</v>
      </c>
      <c r="AE39" t="s">
        <v>85</v>
      </c>
      <c r="AF39" t="s">
        <v>85</v>
      </c>
      <c r="AG39" t="s">
        <v>85</v>
      </c>
      <c r="AH39" t="s">
        <v>95</v>
      </c>
      <c r="AI39" t="s">
        <v>121</v>
      </c>
      <c r="AJ39" t="s">
        <v>212</v>
      </c>
      <c r="AK39" t="s">
        <v>213</v>
      </c>
      <c r="AN39" t="s">
        <v>34</v>
      </c>
      <c r="AO39" t="s">
        <v>35</v>
      </c>
      <c r="AT39" t="s">
        <v>40</v>
      </c>
      <c r="BC39" t="s">
        <v>49</v>
      </c>
      <c r="BG39" t="s">
        <v>214</v>
      </c>
      <c r="BI39" t="s">
        <v>86</v>
      </c>
      <c r="BK39" t="s">
        <v>87</v>
      </c>
      <c r="BL39" t="s">
        <v>87</v>
      </c>
      <c r="BQ39" t="s">
        <v>61</v>
      </c>
      <c r="BY39" t="s">
        <v>89</v>
      </c>
      <c r="CA39" t="s">
        <v>90</v>
      </c>
      <c r="CC39" t="s">
        <v>69</v>
      </c>
      <c r="CG39" t="s">
        <v>73</v>
      </c>
      <c r="CJ39" t="s">
        <v>99</v>
      </c>
      <c r="CL39" t="s">
        <v>92</v>
      </c>
      <c r="CM39" t="s">
        <v>215</v>
      </c>
      <c r="CO39" t="s">
        <v>93</v>
      </c>
    </row>
    <row r="40" spans="1:93" x14ac:dyDescent="0.2">
      <c r="A40">
        <v>2693</v>
      </c>
      <c r="B40">
        <v>11138338727</v>
      </c>
      <c r="C40" t="s">
        <v>2</v>
      </c>
      <c r="D40" t="s">
        <v>3</v>
      </c>
      <c r="F40" t="s">
        <v>5</v>
      </c>
      <c r="J40" t="s">
        <v>175</v>
      </c>
      <c r="M40" t="s">
        <v>116</v>
      </c>
      <c r="P40" t="s">
        <v>84</v>
      </c>
      <c r="Q40" t="s">
        <v>84</v>
      </c>
      <c r="R40" t="s">
        <v>85</v>
      </c>
      <c r="S40" t="s">
        <v>85</v>
      </c>
      <c r="T40" t="s">
        <v>84</v>
      </c>
      <c r="U40" t="s">
        <v>85</v>
      </c>
      <c r="V40" t="s">
        <v>84</v>
      </c>
      <c r="W40" t="s">
        <v>85</v>
      </c>
      <c r="X40" t="s">
        <v>85</v>
      </c>
      <c r="Y40" t="s">
        <v>84</v>
      </c>
      <c r="Z40" t="s">
        <v>84</v>
      </c>
      <c r="AA40" t="s">
        <v>85</v>
      </c>
      <c r="AB40" t="s">
        <v>85</v>
      </c>
      <c r="AC40" t="s">
        <v>85</v>
      </c>
      <c r="AD40" t="s">
        <v>95</v>
      </c>
      <c r="AE40" t="s">
        <v>85</v>
      </c>
      <c r="AF40" t="s">
        <v>95</v>
      </c>
      <c r="AG40" t="s">
        <v>85</v>
      </c>
      <c r="AH40" t="s">
        <v>85</v>
      </c>
      <c r="AI40" t="s">
        <v>95</v>
      </c>
      <c r="AN40" t="s">
        <v>34</v>
      </c>
      <c r="AQ40" t="s">
        <v>37</v>
      </c>
      <c r="BB40" t="s">
        <v>48</v>
      </c>
      <c r="BC40" t="s">
        <v>49</v>
      </c>
      <c r="BI40" t="s">
        <v>141</v>
      </c>
      <c r="BK40" t="s">
        <v>88</v>
      </c>
      <c r="BL40" t="s">
        <v>88</v>
      </c>
      <c r="BM40" t="s">
        <v>57</v>
      </c>
      <c r="BN40" t="s">
        <v>58</v>
      </c>
      <c r="BP40" t="s">
        <v>60</v>
      </c>
      <c r="BS40" t="s">
        <v>63</v>
      </c>
      <c r="BY40" t="s">
        <v>97</v>
      </c>
      <c r="CA40" t="s">
        <v>98</v>
      </c>
      <c r="CC40" t="s">
        <v>69</v>
      </c>
      <c r="CJ40" t="s">
        <v>125</v>
      </c>
      <c r="CL40" t="s">
        <v>100</v>
      </c>
      <c r="CM40" t="s">
        <v>216</v>
      </c>
      <c r="CO40" t="s">
        <v>102</v>
      </c>
    </row>
    <row r="41" spans="1:93" x14ac:dyDescent="0.2">
      <c r="A41">
        <v>2634</v>
      </c>
      <c r="B41">
        <v>11137490951</v>
      </c>
      <c r="C41" t="s">
        <v>2</v>
      </c>
      <c r="J41" t="s">
        <v>175</v>
      </c>
      <c r="M41" t="s">
        <v>103</v>
      </c>
      <c r="P41" t="s">
        <v>84</v>
      </c>
      <c r="Q41" t="s">
        <v>84</v>
      </c>
      <c r="R41" t="s">
        <v>84</v>
      </c>
      <c r="S41" t="s">
        <v>84</v>
      </c>
      <c r="T41" t="s">
        <v>84</v>
      </c>
      <c r="U41" t="s">
        <v>84</v>
      </c>
      <c r="V41" t="s">
        <v>84</v>
      </c>
      <c r="W41" t="s">
        <v>84</v>
      </c>
      <c r="X41" t="s">
        <v>84</v>
      </c>
      <c r="Y41" t="s">
        <v>84</v>
      </c>
      <c r="Z41" t="s">
        <v>84</v>
      </c>
      <c r="AA41" t="s">
        <v>84</v>
      </c>
      <c r="AB41" t="s">
        <v>84</v>
      </c>
      <c r="AC41" t="s">
        <v>84</v>
      </c>
      <c r="AD41" t="s">
        <v>84</v>
      </c>
      <c r="AE41" t="s">
        <v>84</v>
      </c>
      <c r="AF41" t="s">
        <v>84</v>
      </c>
      <c r="AG41" t="s">
        <v>84</v>
      </c>
      <c r="AH41" t="s">
        <v>95</v>
      </c>
      <c r="AI41" t="s">
        <v>84</v>
      </c>
      <c r="AJ41" t="s">
        <v>217</v>
      </c>
      <c r="AK41" t="s">
        <v>218</v>
      </c>
      <c r="AO41" t="s">
        <v>35</v>
      </c>
      <c r="AP41" t="s">
        <v>36</v>
      </c>
      <c r="AQ41" t="s">
        <v>37</v>
      </c>
      <c r="AX41" t="s">
        <v>44</v>
      </c>
      <c r="BC41" t="s">
        <v>49</v>
      </c>
      <c r="BG41" t="s">
        <v>112</v>
      </c>
      <c r="BI41" t="s">
        <v>141</v>
      </c>
      <c r="BK41" t="s">
        <v>87</v>
      </c>
      <c r="BL41" t="s">
        <v>87</v>
      </c>
      <c r="BN41" t="s">
        <v>58</v>
      </c>
      <c r="BO41" t="s">
        <v>59</v>
      </c>
      <c r="BY41" t="s">
        <v>108</v>
      </c>
      <c r="CA41" t="s">
        <v>98</v>
      </c>
      <c r="CC41" t="s">
        <v>69</v>
      </c>
      <c r="CJ41" t="s">
        <v>109</v>
      </c>
      <c r="CL41" t="s">
        <v>110</v>
      </c>
      <c r="CM41" t="s">
        <v>111</v>
      </c>
      <c r="CO41" t="s">
        <v>93</v>
      </c>
    </row>
    <row r="42" spans="1:93" x14ac:dyDescent="0.2">
      <c r="A42">
        <v>2610</v>
      </c>
      <c r="B42">
        <v>11137124265</v>
      </c>
      <c r="C42" t="s">
        <v>2</v>
      </c>
      <c r="F42" t="s">
        <v>5</v>
      </c>
      <c r="H42" t="s">
        <v>219</v>
      </c>
      <c r="J42" t="s">
        <v>175</v>
      </c>
      <c r="M42" t="s">
        <v>103</v>
      </c>
      <c r="P42" t="s">
        <v>84</v>
      </c>
      <c r="Q42" t="s">
        <v>84</v>
      </c>
      <c r="R42" t="s">
        <v>84</v>
      </c>
      <c r="S42" t="s">
        <v>84</v>
      </c>
      <c r="T42" t="s">
        <v>84</v>
      </c>
      <c r="U42" t="s">
        <v>85</v>
      </c>
      <c r="V42" t="s">
        <v>85</v>
      </c>
      <c r="W42" t="s">
        <v>84</v>
      </c>
      <c r="X42" t="s">
        <v>85</v>
      </c>
      <c r="Y42" t="s">
        <v>84</v>
      </c>
      <c r="Z42" t="s">
        <v>84</v>
      </c>
      <c r="AA42" t="s">
        <v>84</v>
      </c>
      <c r="AB42" t="s">
        <v>84</v>
      </c>
      <c r="AC42" t="s">
        <v>95</v>
      </c>
      <c r="AD42" t="s">
        <v>95</v>
      </c>
      <c r="AE42" t="s">
        <v>85</v>
      </c>
      <c r="AF42" t="s">
        <v>84</v>
      </c>
      <c r="AG42" t="s">
        <v>85</v>
      </c>
      <c r="AH42" t="s">
        <v>84</v>
      </c>
      <c r="AI42" t="s">
        <v>95</v>
      </c>
      <c r="AJ42" t="s">
        <v>220</v>
      </c>
      <c r="AK42" t="s">
        <v>221</v>
      </c>
      <c r="AN42" t="s">
        <v>34</v>
      </c>
      <c r="AS42" t="s">
        <v>39</v>
      </c>
      <c r="AX42" t="s">
        <v>44</v>
      </c>
      <c r="AY42" t="s">
        <v>45</v>
      </c>
      <c r="BB42" t="s">
        <v>48</v>
      </c>
      <c r="BG42" t="s">
        <v>222</v>
      </c>
      <c r="BI42" t="s">
        <v>141</v>
      </c>
      <c r="BK42" t="s">
        <v>88</v>
      </c>
      <c r="BL42" t="s">
        <v>88</v>
      </c>
      <c r="BM42" t="s">
        <v>57</v>
      </c>
      <c r="BN42" t="s">
        <v>58</v>
      </c>
      <c r="BO42" t="s">
        <v>59</v>
      </c>
      <c r="BY42" t="s">
        <v>114</v>
      </c>
      <c r="CA42" t="s">
        <v>98</v>
      </c>
      <c r="CC42" t="s">
        <v>69</v>
      </c>
      <c r="CJ42" t="s">
        <v>99</v>
      </c>
      <c r="CL42" t="s">
        <v>100</v>
      </c>
      <c r="CM42" t="s">
        <v>223</v>
      </c>
      <c r="CO42" t="s">
        <v>93</v>
      </c>
    </row>
    <row r="43" spans="1:93" x14ac:dyDescent="0.2">
      <c r="A43">
        <v>2554</v>
      </c>
      <c r="B43">
        <v>11135921201</v>
      </c>
      <c r="C43" t="s">
        <v>2</v>
      </c>
      <c r="J43" t="s">
        <v>175</v>
      </c>
      <c r="M43" t="s">
        <v>83</v>
      </c>
      <c r="P43" t="s">
        <v>85</v>
      </c>
      <c r="Q43" t="s">
        <v>85</v>
      </c>
      <c r="R43" t="s">
        <v>85</v>
      </c>
      <c r="S43" t="s">
        <v>85</v>
      </c>
      <c r="T43" t="s">
        <v>96</v>
      </c>
      <c r="U43" t="s">
        <v>95</v>
      </c>
      <c r="V43" t="s">
        <v>95</v>
      </c>
      <c r="W43" t="s">
        <v>121</v>
      </c>
      <c r="X43" t="s">
        <v>85</v>
      </c>
      <c r="Y43" t="s">
        <v>85</v>
      </c>
      <c r="Z43" t="s">
        <v>121</v>
      </c>
      <c r="AA43" t="s">
        <v>96</v>
      </c>
      <c r="AB43" t="s">
        <v>95</v>
      </c>
      <c r="AC43" t="s">
        <v>85</v>
      </c>
      <c r="AD43" t="s">
        <v>95</v>
      </c>
      <c r="AE43" t="s">
        <v>95</v>
      </c>
      <c r="AF43" t="s">
        <v>85</v>
      </c>
      <c r="AG43" t="s">
        <v>95</v>
      </c>
      <c r="AH43" t="s">
        <v>95</v>
      </c>
      <c r="AI43" t="s">
        <v>121</v>
      </c>
      <c r="AJ43" t="s">
        <v>224</v>
      </c>
      <c r="AK43" t="s">
        <v>225</v>
      </c>
      <c r="AP43" t="s">
        <v>36</v>
      </c>
      <c r="AQ43" t="s">
        <v>37</v>
      </c>
      <c r="AT43" t="s">
        <v>40</v>
      </c>
      <c r="AZ43" t="s">
        <v>46</v>
      </c>
      <c r="BI43" t="s">
        <v>141</v>
      </c>
      <c r="BK43" t="s">
        <v>87</v>
      </c>
      <c r="BL43" t="s">
        <v>87</v>
      </c>
      <c r="BM43" t="s">
        <v>57</v>
      </c>
      <c r="BY43" t="s">
        <v>114</v>
      </c>
      <c r="CA43" t="s">
        <v>98</v>
      </c>
      <c r="CC43" t="s">
        <v>69</v>
      </c>
      <c r="CJ43" t="s">
        <v>109</v>
      </c>
      <c r="CL43" t="s">
        <v>92</v>
      </c>
      <c r="CO43" t="s">
        <v>93</v>
      </c>
    </row>
    <row r="44" spans="1:93" x14ac:dyDescent="0.2">
      <c r="A44">
        <v>2553</v>
      </c>
      <c r="B44">
        <v>11135910884</v>
      </c>
      <c r="C44" t="s">
        <v>2</v>
      </c>
      <c r="D44" t="s">
        <v>3</v>
      </c>
      <c r="F44" t="s">
        <v>5</v>
      </c>
      <c r="J44" t="s">
        <v>175</v>
      </c>
      <c r="M44" t="s">
        <v>116</v>
      </c>
      <c r="P44" t="s">
        <v>84</v>
      </c>
      <c r="Q44" t="s">
        <v>84</v>
      </c>
      <c r="R44" t="s">
        <v>84</v>
      </c>
      <c r="S44" t="s">
        <v>84</v>
      </c>
      <c r="T44" t="s">
        <v>84</v>
      </c>
      <c r="U44" t="s">
        <v>84</v>
      </c>
      <c r="V44" t="s">
        <v>84</v>
      </c>
      <c r="W44" t="s">
        <v>84</v>
      </c>
      <c r="X44" t="s">
        <v>84</v>
      </c>
      <c r="Y44" t="s">
        <v>84</v>
      </c>
      <c r="Z44" t="s">
        <v>84</v>
      </c>
      <c r="AA44" t="s">
        <v>84</v>
      </c>
      <c r="AB44" t="s">
        <v>84</v>
      </c>
      <c r="AC44" t="s">
        <v>85</v>
      </c>
      <c r="AD44" t="s">
        <v>95</v>
      </c>
      <c r="AE44" t="s">
        <v>95</v>
      </c>
      <c r="AF44" t="s">
        <v>84</v>
      </c>
      <c r="AG44" t="s">
        <v>95</v>
      </c>
      <c r="AH44" t="s">
        <v>96</v>
      </c>
      <c r="AI44" t="s">
        <v>121</v>
      </c>
      <c r="AJ44" t="s">
        <v>226</v>
      </c>
      <c r="AK44" t="s">
        <v>227</v>
      </c>
      <c r="AO44" t="s">
        <v>35</v>
      </c>
      <c r="AP44" t="s">
        <v>36</v>
      </c>
      <c r="AR44" t="s">
        <v>38</v>
      </c>
      <c r="BB44" t="s">
        <v>48</v>
      </c>
      <c r="BE44" t="s">
        <v>51</v>
      </c>
      <c r="BI44" t="s">
        <v>86</v>
      </c>
      <c r="BK44" t="s">
        <v>88</v>
      </c>
      <c r="BL44" t="s">
        <v>87</v>
      </c>
      <c r="BM44" t="s">
        <v>57</v>
      </c>
      <c r="BP44" t="s">
        <v>60</v>
      </c>
      <c r="BQ44" t="s">
        <v>61</v>
      </c>
      <c r="BY44" t="s">
        <v>89</v>
      </c>
      <c r="CA44" t="s">
        <v>98</v>
      </c>
      <c r="CC44" t="s">
        <v>69</v>
      </c>
      <c r="CJ44" t="s">
        <v>91</v>
      </c>
      <c r="CL44" t="s">
        <v>110</v>
      </c>
      <c r="CO44" t="s">
        <v>102</v>
      </c>
    </row>
    <row r="45" spans="1:93" x14ac:dyDescent="0.2">
      <c r="A45">
        <v>2549</v>
      </c>
      <c r="B45">
        <v>11135861791</v>
      </c>
      <c r="C45" t="s">
        <v>2</v>
      </c>
      <c r="D45" t="s">
        <v>3</v>
      </c>
      <c r="J45" t="s">
        <v>175</v>
      </c>
      <c r="M45" t="s">
        <v>103</v>
      </c>
      <c r="P45" t="s">
        <v>84</v>
      </c>
      <c r="Q45" t="s">
        <v>95</v>
      </c>
      <c r="R45" t="s">
        <v>84</v>
      </c>
      <c r="S45" t="s">
        <v>84</v>
      </c>
      <c r="T45" t="s">
        <v>84</v>
      </c>
      <c r="U45" t="s">
        <v>84</v>
      </c>
      <c r="V45" t="s">
        <v>85</v>
      </c>
      <c r="W45" t="s">
        <v>84</v>
      </c>
      <c r="X45" t="s">
        <v>95</v>
      </c>
      <c r="Y45" t="s">
        <v>84</v>
      </c>
      <c r="Z45" t="s">
        <v>95</v>
      </c>
      <c r="AA45" t="s">
        <v>84</v>
      </c>
      <c r="AB45" t="s">
        <v>85</v>
      </c>
      <c r="AC45" t="s">
        <v>95</v>
      </c>
      <c r="AD45" t="s">
        <v>95</v>
      </c>
      <c r="AE45" t="s">
        <v>95</v>
      </c>
      <c r="AF45" t="s">
        <v>95</v>
      </c>
      <c r="AG45" t="s">
        <v>95</v>
      </c>
      <c r="AH45" t="s">
        <v>95</v>
      </c>
      <c r="AI45" t="s">
        <v>95</v>
      </c>
      <c r="AJ45" t="s">
        <v>228</v>
      </c>
      <c r="AK45" t="s">
        <v>229</v>
      </c>
      <c r="AP45" t="s">
        <v>36</v>
      </c>
      <c r="AQ45" t="s">
        <v>37</v>
      </c>
      <c r="AV45" t="s">
        <v>42</v>
      </c>
      <c r="AY45" t="s">
        <v>45</v>
      </c>
      <c r="AZ45" t="s">
        <v>46</v>
      </c>
      <c r="BG45" t="s">
        <v>230</v>
      </c>
      <c r="BI45" t="s">
        <v>141</v>
      </c>
      <c r="BK45" t="s">
        <v>88</v>
      </c>
      <c r="BL45" t="s">
        <v>88</v>
      </c>
      <c r="BM45" t="s">
        <v>57</v>
      </c>
      <c r="BY45" t="s">
        <v>97</v>
      </c>
      <c r="CA45" t="s">
        <v>98</v>
      </c>
      <c r="CC45" t="s">
        <v>69</v>
      </c>
      <c r="CJ45" t="s">
        <v>91</v>
      </c>
      <c r="CL45" t="s">
        <v>92</v>
      </c>
      <c r="CO45" t="s">
        <v>92</v>
      </c>
    </row>
    <row r="46" spans="1:93" x14ac:dyDescent="0.2">
      <c r="A46">
        <v>2505</v>
      </c>
      <c r="B46">
        <v>11135364992</v>
      </c>
      <c r="C46" t="s">
        <v>2</v>
      </c>
      <c r="F46" t="s">
        <v>5</v>
      </c>
      <c r="J46" t="s">
        <v>175</v>
      </c>
      <c r="M46" t="s">
        <v>94</v>
      </c>
      <c r="P46" t="s">
        <v>85</v>
      </c>
      <c r="Q46" t="s">
        <v>85</v>
      </c>
      <c r="R46" t="s">
        <v>85</v>
      </c>
      <c r="S46" t="s">
        <v>85</v>
      </c>
      <c r="T46" t="s">
        <v>85</v>
      </c>
      <c r="U46" t="s">
        <v>85</v>
      </c>
      <c r="V46" t="s">
        <v>85</v>
      </c>
      <c r="W46" t="s">
        <v>85</v>
      </c>
      <c r="X46" t="s">
        <v>85</v>
      </c>
      <c r="Y46" t="s">
        <v>85</v>
      </c>
      <c r="Z46" t="s">
        <v>85</v>
      </c>
      <c r="AA46" t="s">
        <v>85</v>
      </c>
      <c r="AB46" t="s">
        <v>85</v>
      </c>
      <c r="AC46" t="s">
        <v>96</v>
      </c>
      <c r="AD46" t="s">
        <v>95</v>
      </c>
      <c r="AE46" t="s">
        <v>85</v>
      </c>
      <c r="AF46" t="s">
        <v>95</v>
      </c>
      <c r="AG46" t="s">
        <v>95</v>
      </c>
      <c r="AH46" t="s">
        <v>96</v>
      </c>
      <c r="AI46" t="s">
        <v>96</v>
      </c>
      <c r="AJ46" t="s">
        <v>231</v>
      </c>
      <c r="AK46" t="s">
        <v>232</v>
      </c>
      <c r="AO46" t="s">
        <v>35</v>
      </c>
      <c r="AP46" t="s">
        <v>36</v>
      </c>
      <c r="AQ46" t="s">
        <v>37</v>
      </c>
      <c r="AR46" t="s">
        <v>38</v>
      </c>
      <c r="BE46" t="s">
        <v>51</v>
      </c>
      <c r="BI46" t="s">
        <v>141</v>
      </c>
      <c r="BK46" t="s">
        <v>87</v>
      </c>
      <c r="BL46" t="s">
        <v>87</v>
      </c>
      <c r="BM46" t="s">
        <v>57</v>
      </c>
      <c r="BN46" t="s">
        <v>58</v>
      </c>
      <c r="BO46" t="s">
        <v>59</v>
      </c>
      <c r="BQ46" t="s">
        <v>61</v>
      </c>
      <c r="BY46" t="s">
        <v>89</v>
      </c>
      <c r="CA46" t="s">
        <v>90</v>
      </c>
      <c r="CC46" t="s">
        <v>69</v>
      </c>
      <c r="CJ46" t="s">
        <v>99</v>
      </c>
      <c r="CL46" t="s">
        <v>100</v>
      </c>
      <c r="CM46" t="s">
        <v>233</v>
      </c>
      <c r="CO46" t="s">
        <v>102</v>
      </c>
    </row>
    <row r="47" spans="1:93" x14ac:dyDescent="0.2">
      <c r="A47">
        <v>2495</v>
      </c>
      <c r="B47">
        <v>11135259347</v>
      </c>
      <c r="C47" t="s">
        <v>2</v>
      </c>
      <c r="D47" t="s">
        <v>3</v>
      </c>
      <c r="F47" t="s">
        <v>5</v>
      </c>
      <c r="J47" t="s">
        <v>175</v>
      </c>
      <c r="M47" t="s">
        <v>83</v>
      </c>
      <c r="P47" t="s">
        <v>84</v>
      </c>
      <c r="Q47" t="s">
        <v>85</v>
      </c>
      <c r="R47" t="s">
        <v>84</v>
      </c>
      <c r="S47" t="s">
        <v>84</v>
      </c>
      <c r="T47" t="s">
        <v>84</v>
      </c>
      <c r="U47" t="s">
        <v>85</v>
      </c>
      <c r="V47" t="s">
        <v>84</v>
      </c>
      <c r="W47" t="s">
        <v>85</v>
      </c>
      <c r="X47" t="s">
        <v>84</v>
      </c>
      <c r="Y47" t="s">
        <v>85</v>
      </c>
      <c r="Z47" t="s">
        <v>85</v>
      </c>
      <c r="AA47" t="s">
        <v>84</v>
      </c>
      <c r="AB47" t="s">
        <v>84</v>
      </c>
      <c r="AC47" t="s">
        <v>84</v>
      </c>
      <c r="AD47" t="s">
        <v>84</v>
      </c>
      <c r="AE47" t="s">
        <v>85</v>
      </c>
      <c r="AF47" t="s">
        <v>85</v>
      </c>
      <c r="AG47" t="s">
        <v>84</v>
      </c>
      <c r="AH47" t="s">
        <v>85</v>
      </c>
      <c r="AI47" t="s">
        <v>85</v>
      </c>
      <c r="AJ47" t="s">
        <v>234</v>
      </c>
      <c r="AK47" t="s">
        <v>234</v>
      </c>
      <c r="AM47" t="s">
        <v>33</v>
      </c>
      <c r="AN47" t="s">
        <v>34</v>
      </c>
      <c r="AR47" t="s">
        <v>38</v>
      </c>
      <c r="AS47" t="s">
        <v>39</v>
      </c>
      <c r="BE47" t="s">
        <v>51</v>
      </c>
      <c r="BG47" t="s">
        <v>235</v>
      </c>
      <c r="BI47" t="s">
        <v>133</v>
      </c>
      <c r="BK47" t="s">
        <v>88</v>
      </c>
      <c r="BL47" t="s">
        <v>107</v>
      </c>
      <c r="BM47" t="s">
        <v>57</v>
      </c>
      <c r="BO47" t="s">
        <v>59</v>
      </c>
      <c r="BR47" t="s">
        <v>62</v>
      </c>
      <c r="BY47" t="s">
        <v>114</v>
      </c>
      <c r="CA47" t="s">
        <v>98</v>
      </c>
      <c r="CC47" t="s">
        <v>69</v>
      </c>
      <c r="CJ47" t="s">
        <v>109</v>
      </c>
      <c r="CL47" t="s">
        <v>100</v>
      </c>
      <c r="CM47" t="s">
        <v>236</v>
      </c>
      <c r="CO47" t="s">
        <v>93</v>
      </c>
    </row>
    <row r="48" spans="1:93" x14ac:dyDescent="0.2">
      <c r="A48">
        <v>2458</v>
      </c>
      <c r="B48">
        <v>11135078641</v>
      </c>
      <c r="C48" t="s">
        <v>2</v>
      </c>
      <c r="F48" t="s">
        <v>5</v>
      </c>
      <c r="J48" t="s">
        <v>175</v>
      </c>
      <c r="M48" t="s">
        <v>83</v>
      </c>
      <c r="P48" t="s">
        <v>85</v>
      </c>
      <c r="Q48" t="s">
        <v>85</v>
      </c>
      <c r="R48" t="s">
        <v>84</v>
      </c>
      <c r="S48" t="s">
        <v>84</v>
      </c>
      <c r="T48" t="s">
        <v>84</v>
      </c>
      <c r="U48" t="s">
        <v>84</v>
      </c>
      <c r="V48" t="s">
        <v>84</v>
      </c>
      <c r="W48" t="s">
        <v>84</v>
      </c>
      <c r="X48" t="s">
        <v>84</v>
      </c>
      <c r="Y48" t="s">
        <v>84</v>
      </c>
      <c r="Z48" t="s">
        <v>85</v>
      </c>
      <c r="AA48" t="s">
        <v>84</v>
      </c>
      <c r="AB48" t="s">
        <v>84</v>
      </c>
      <c r="AC48" t="s">
        <v>84</v>
      </c>
      <c r="AD48" t="s">
        <v>84</v>
      </c>
      <c r="AE48" t="s">
        <v>84</v>
      </c>
      <c r="AF48" t="s">
        <v>84</v>
      </c>
      <c r="AG48" t="s">
        <v>84</v>
      </c>
      <c r="AH48" t="s">
        <v>84</v>
      </c>
      <c r="AI48" t="s">
        <v>84</v>
      </c>
      <c r="AJ48" t="s">
        <v>237</v>
      </c>
      <c r="AK48" t="s">
        <v>238</v>
      </c>
      <c r="AM48" t="s">
        <v>33</v>
      </c>
      <c r="AO48" t="s">
        <v>35</v>
      </c>
      <c r="AU48" t="s">
        <v>41</v>
      </c>
      <c r="AX48" t="s">
        <v>44</v>
      </c>
      <c r="AY48" t="s">
        <v>45</v>
      </c>
      <c r="BG48" t="s">
        <v>239</v>
      </c>
      <c r="BI48" t="s">
        <v>133</v>
      </c>
      <c r="BK48" t="s">
        <v>88</v>
      </c>
      <c r="BL48" t="s">
        <v>88</v>
      </c>
      <c r="BM48" t="s">
        <v>57</v>
      </c>
      <c r="BN48" t="s">
        <v>58</v>
      </c>
      <c r="BV48" t="s">
        <v>240</v>
      </c>
      <c r="BY48" t="s">
        <v>114</v>
      </c>
      <c r="CA48" t="s">
        <v>90</v>
      </c>
      <c r="CC48" t="s">
        <v>69</v>
      </c>
      <c r="CJ48" t="s">
        <v>99</v>
      </c>
      <c r="CL48" t="s">
        <v>110</v>
      </c>
      <c r="CM48" t="s">
        <v>241</v>
      </c>
      <c r="CO48" t="s">
        <v>93</v>
      </c>
    </row>
    <row r="49" spans="1:93" x14ac:dyDescent="0.2">
      <c r="A49">
        <v>2457</v>
      </c>
      <c r="B49">
        <v>11135072520</v>
      </c>
      <c r="C49" t="s">
        <v>2</v>
      </c>
      <c r="J49" t="s">
        <v>175</v>
      </c>
      <c r="M49" t="s">
        <v>94</v>
      </c>
      <c r="P49" t="s">
        <v>84</v>
      </c>
      <c r="Q49" t="s">
        <v>85</v>
      </c>
      <c r="R49" t="s">
        <v>84</v>
      </c>
      <c r="S49" t="s">
        <v>84</v>
      </c>
      <c r="T49" t="s">
        <v>85</v>
      </c>
      <c r="U49" t="s">
        <v>84</v>
      </c>
      <c r="V49" t="s">
        <v>95</v>
      </c>
      <c r="W49" t="s">
        <v>84</v>
      </c>
      <c r="X49" t="s">
        <v>84</v>
      </c>
      <c r="Y49" t="s">
        <v>95</v>
      </c>
      <c r="Z49" t="s">
        <v>96</v>
      </c>
      <c r="AA49" t="s">
        <v>85</v>
      </c>
      <c r="AB49" t="s">
        <v>95</v>
      </c>
      <c r="AC49" t="s">
        <v>121</v>
      </c>
      <c r="AD49" t="s">
        <v>85</v>
      </c>
      <c r="AE49" t="s">
        <v>95</v>
      </c>
      <c r="AF49" t="s">
        <v>95</v>
      </c>
      <c r="AG49" t="s">
        <v>95</v>
      </c>
      <c r="AH49" t="s">
        <v>95</v>
      </c>
      <c r="AI49" t="s">
        <v>121</v>
      </c>
      <c r="AJ49" t="s">
        <v>242</v>
      </c>
      <c r="AK49" t="s">
        <v>243</v>
      </c>
      <c r="AR49" t="s">
        <v>38</v>
      </c>
      <c r="AU49" t="s">
        <v>41</v>
      </c>
      <c r="AY49" t="s">
        <v>45</v>
      </c>
      <c r="BB49" t="s">
        <v>48</v>
      </c>
      <c r="BG49" t="s">
        <v>244</v>
      </c>
      <c r="BI49" t="s">
        <v>141</v>
      </c>
      <c r="BK49" t="s">
        <v>146</v>
      </c>
      <c r="BL49" t="s">
        <v>146</v>
      </c>
      <c r="BO49" t="s">
        <v>59</v>
      </c>
      <c r="BY49" t="s">
        <v>134</v>
      </c>
      <c r="CA49" t="s">
        <v>98</v>
      </c>
      <c r="CC49" t="s">
        <v>69</v>
      </c>
      <c r="CJ49" t="s">
        <v>91</v>
      </c>
      <c r="CL49" t="s">
        <v>92</v>
      </c>
      <c r="CM49" t="s">
        <v>245</v>
      </c>
      <c r="CO49" t="s">
        <v>102</v>
      </c>
    </row>
    <row r="50" spans="1:93" x14ac:dyDescent="0.2">
      <c r="A50">
        <v>2417</v>
      </c>
      <c r="B50">
        <v>11134847659</v>
      </c>
      <c r="C50" t="s">
        <v>2</v>
      </c>
      <c r="D50" t="s">
        <v>3</v>
      </c>
      <c r="F50" t="s">
        <v>5</v>
      </c>
      <c r="J50" t="s">
        <v>175</v>
      </c>
      <c r="M50" t="s">
        <v>103</v>
      </c>
      <c r="P50" t="s">
        <v>85</v>
      </c>
      <c r="Q50" t="s">
        <v>85</v>
      </c>
      <c r="R50" t="s">
        <v>85</v>
      </c>
      <c r="S50" t="s">
        <v>85</v>
      </c>
      <c r="T50" t="s">
        <v>85</v>
      </c>
      <c r="U50" t="s">
        <v>85</v>
      </c>
      <c r="V50" t="s">
        <v>85</v>
      </c>
      <c r="W50" t="s">
        <v>85</v>
      </c>
      <c r="X50" t="s">
        <v>85</v>
      </c>
      <c r="Y50" t="s">
        <v>85</v>
      </c>
      <c r="Z50" t="s">
        <v>85</v>
      </c>
      <c r="AA50" t="s">
        <v>85</v>
      </c>
      <c r="AB50" t="s">
        <v>85</v>
      </c>
      <c r="AC50" t="s">
        <v>85</v>
      </c>
      <c r="AD50" t="s">
        <v>85</v>
      </c>
      <c r="AE50" t="s">
        <v>85</v>
      </c>
      <c r="AF50" t="s">
        <v>85</v>
      </c>
      <c r="AG50" t="s">
        <v>85</v>
      </c>
      <c r="AH50" t="s">
        <v>85</v>
      </c>
      <c r="AI50" t="s">
        <v>96</v>
      </c>
      <c r="AJ50" t="s">
        <v>246</v>
      </c>
      <c r="AK50" t="s">
        <v>247</v>
      </c>
      <c r="AM50" t="s">
        <v>33</v>
      </c>
      <c r="AS50" t="s">
        <v>39</v>
      </c>
      <c r="BG50" t="s">
        <v>248</v>
      </c>
      <c r="BI50" t="s">
        <v>86</v>
      </c>
      <c r="BK50" t="s">
        <v>88</v>
      </c>
      <c r="BL50" t="s">
        <v>88</v>
      </c>
      <c r="BO50" t="s">
        <v>59</v>
      </c>
      <c r="BY50" t="s">
        <v>108</v>
      </c>
      <c r="CA50" t="s">
        <v>98</v>
      </c>
      <c r="CC50" t="s">
        <v>69</v>
      </c>
      <c r="CJ50" t="s">
        <v>91</v>
      </c>
      <c r="CL50" t="s">
        <v>100</v>
      </c>
      <c r="CM50" t="s">
        <v>249</v>
      </c>
      <c r="CO50" t="s">
        <v>93</v>
      </c>
    </row>
    <row r="51" spans="1:93" x14ac:dyDescent="0.2">
      <c r="A51">
        <v>2413</v>
      </c>
      <c r="B51">
        <v>11134278493</v>
      </c>
      <c r="C51" t="s">
        <v>2</v>
      </c>
      <c r="D51" t="s">
        <v>3</v>
      </c>
      <c r="F51" t="s">
        <v>5</v>
      </c>
      <c r="J51" t="s">
        <v>175</v>
      </c>
      <c r="M51" t="s">
        <v>94</v>
      </c>
      <c r="P51" t="s">
        <v>85</v>
      </c>
      <c r="Q51" t="s">
        <v>85</v>
      </c>
      <c r="R51" t="s">
        <v>84</v>
      </c>
      <c r="S51" t="s">
        <v>85</v>
      </c>
      <c r="T51" t="s">
        <v>95</v>
      </c>
      <c r="U51" t="s">
        <v>85</v>
      </c>
      <c r="V51" t="s">
        <v>85</v>
      </c>
      <c r="W51" t="s">
        <v>95</v>
      </c>
      <c r="X51" t="s">
        <v>85</v>
      </c>
      <c r="Y51" t="s">
        <v>85</v>
      </c>
      <c r="Z51" t="s">
        <v>85</v>
      </c>
      <c r="AA51" t="s">
        <v>85</v>
      </c>
      <c r="AB51" t="s">
        <v>85</v>
      </c>
      <c r="AC51" t="s">
        <v>95</v>
      </c>
      <c r="AD51" t="s">
        <v>85</v>
      </c>
      <c r="AE51" t="s">
        <v>85</v>
      </c>
      <c r="AF51" t="s">
        <v>85</v>
      </c>
      <c r="AG51" t="s">
        <v>95</v>
      </c>
      <c r="AH51" t="s">
        <v>95</v>
      </c>
      <c r="AI51" t="s">
        <v>95</v>
      </c>
      <c r="AJ51" t="s">
        <v>250</v>
      </c>
      <c r="AK51" t="s">
        <v>251</v>
      </c>
      <c r="AM51" t="s">
        <v>33</v>
      </c>
      <c r="AP51" t="s">
        <v>36</v>
      </c>
      <c r="AR51" t="s">
        <v>38</v>
      </c>
      <c r="AU51" t="s">
        <v>41</v>
      </c>
      <c r="AV51" t="s">
        <v>42</v>
      </c>
      <c r="BG51" t="s">
        <v>252</v>
      </c>
      <c r="BI51" t="s">
        <v>86</v>
      </c>
      <c r="BK51" t="s">
        <v>107</v>
      </c>
      <c r="BL51" t="s">
        <v>107</v>
      </c>
      <c r="BM51" t="s">
        <v>57</v>
      </c>
      <c r="BO51" t="s">
        <v>59</v>
      </c>
      <c r="BR51" t="s">
        <v>62</v>
      </c>
      <c r="BY51" t="s">
        <v>97</v>
      </c>
      <c r="CA51" t="s">
        <v>98</v>
      </c>
      <c r="CC51" t="s">
        <v>69</v>
      </c>
      <c r="CJ51" t="s">
        <v>99</v>
      </c>
      <c r="CL51" t="s">
        <v>100</v>
      </c>
      <c r="CM51" t="s">
        <v>253</v>
      </c>
      <c r="CO51" t="s">
        <v>93</v>
      </c>
    </row>
    <row r="52" spans="1:93" x14ac:dyDescent="0.2">
      <c r="A52">
        <v>2389</v>
      </c>
      <c r="B52">
        <v>11132906836</v>
      </c>
      <c r="C52" t="s">
        <v>2</v>
      </c>
      <c r="D52" t="s">
        <v>3</v>
      </c>
      <c r="F52" t="s">
        <v>5</v>
      </c>
      <c r="H52" t="s">
        <v>254</v>
      </c>
      <c r="J52" t="s">
        <v>175</v>
      </c>
      <c r="M52" t="s">
        <v>148</v>
      </c>
      <c r="P52" t="s">
        <v>84</v>
      </c>
      <c r="Q52" t="s">
        <v>84</v>
      </c>
      <c r="R52" t="s">
        <v>84</v>
      </c>
      <c r="S52" t="s">
        <v>85</v>
      </c>
      <c r="T52" t="s">
        <v>84</v>
      </c>
      <c r="U52" t="s">
        <v>85</v>
      </c>
      <c r="V52" t="s">
        <v>85</v>
      </c>
      <c r="W52" t="s">
        <v>84</v>
      </c>
      <c r="X52" t="s">
        <v>84</v>
      </c>
      <c r="Y52" t="s">
        <v>84</v>
      </c>
      <c r="Z52" t="s">
        <v>95</v>
      </c>
      <c r="AA52" t="s">
        <v>85</v>
      </c>
      <c r="AB52" t="s">
        <v>95</v>
      </c>
      <c r="AC52" t="s">
        <v>84</v>
      </c>
      <c r="AD52" t="s">
        <v>95</v>
      </c>
      <c r="AE52" t="s">
        <v>85</v>
      </c>
      <c r="AF52" t="s">
        <v>95</v>
      </c>
      <c r="AG52" t="s">
        <v>95</v>
      </c>
      <c r="AH52" t="s">
        <v>95</v>
      </c>
      <c r="AI52" t="s">
        <v>85</v>
      </c>
      <c r="AJ52" t="s">
        <v>255</v>
      </c>
      <c r="AK52" t="s">
        <v>256</v>
      </c>
      <c r="AP52" t="s">
        <v>36</v>
      </c>
      <c r="AQ52" t="s">
        <v>37</v>
      </c>
      <c r="AW52" t="s">
        <v>43</v>
      </c>
      <c r="BA52" t="s">
        <v>47</v>
      </c>
      <c r="BB52" t="s">
        <v>48</v>
      </c>
      <c r="BG52" t="s">
        <v>257</v>
      </c>
      <c r="BI52" t="s">
        <v>141</v>
      </c>
      <c r="BK52" t="s">
        <v>88</v>
      </c>
      <c r="BL52" t="s">
        <v>88</v>
      </c>
      <c r="BM52" t="s">
        <v>57</v>
      </c>
      <c r="BP52" t="s">
        <v>60</v>
      </c>
      <c r="BS52" t="s">
        <v>63</v>
      </c>
      <c r="BY52" t="s">
        <v>89</v>
      </c>
      <c r="CA52" t="s">
        <v>98</v>
      </c>
      <c r="CC52" t="s">
        <v>69</v>
      </c>
      <c r="CJ52" t="s">
        <v>99</v>
      </c>
      <c r="CL52" t="s">
        <v>100</v>
      </c>
      <c r="CM52" t="s">
        <v>258</v>
      </c>
      <c r="CO52" t="s">
        <v>102</v>
      </c>
    </row>
    <row r="53" spans="1:93" x14ac:dyDescent="0.2">
      <c r="A53">
        <v>2325</v>
      </c>
      <c r="B53">
        <v>11131427444</v>
      </c>
      <c r="C53" t="s">
        <v>2</v>
      </c>
      <c r="F53" t="s">
        <v>5</v>
      </c>
      <c r="J53" t="s">
        <v>175</v>
      </c>
      <c r="M53" t="s">
        <v>83</v>
      </c>
      <c r="P53" t="s">
        <v>84</v>
      </c>
      <c r="Q53" t="s">
        <v>84</v>
      </c>
      <c r="R53" t="s">
        <v>85</v>
      </c>
      <c r="S53" t="s">
        <v>84</v>
      </c>
      <c r="T53" t="s">
        <v>84</v>
      </c>
      <c r="U53" t="s">
        <v>95</v>
      </c>
      <c r="V53" t="s">
        <v>85</v>
      </c>
      <c r="W53" t="s">
        <v>85</v>
      </c>
      <c r="X53" t="s">
        <v>85</v>
      </c>
      <c r="Y53" t="s">
        <v>85</v>
      </c>
      <c r="Z53" t="s">
        <v>85</v>
      </c>
      <c r="AA53" t="s">
        <v>85</v>
      </c>
      <c r="AB53" t="s">
        <v>85</v>
      </c>
      <c r="AC53" t="s">
        <v>85</v>
      </c>
      <c r="AD53" t="s">
        <v>95</v>
      </c>
      <c r="AE53" t="s">
        <v>85</v>
      </c>
      <c r="AF53" t="s">
        <v>95</v>
      </c>
      <c r="AG53" t="s">
        <v>95</v>
      </c>
      <c r="AH53" t="s">
        <v>95</v>
      </c>
      <c r="AI53" t="s">
        <v>96</v>
      </c>
      <c r="AJ53" t="s">
        <v>259</v>
      </c>
      <c r="AK53" t="s">
        <v>260</v>
      </c>
      <c r="AM53" t="s">
        <v>33</v>
      </c>
      <c r="AN53" t="s">
        <v>34</v>
      </c>
      <c r="AP53" t="s">
        <v>36</v>
      </c>
      <c r="AT53" t="s">
        <v>40</v>
      </c>
      <c r="BB53" t="s">
        <v>48</v>
      </c>
      <c r="BG53" t="s">
        <v>261</v>
      </c>
      <c r="BI53" t="s">
        <v>141</v>
      </c>
      <c r="BK53" t="s">
        <v>88</v>
      </c>
      <c r="BL53" t="s">
        <v>88</v>
      </c>
      <c r="BN53" t="s">
        <v>58</v>
      </c>
      <c r="BP53" t="s">
        <v>60</v>
      </c>
      <c r="BY53" t="s">
        <v>114</v>
      </c>
      <c r="CA53" t="s">
        <v>90</v>
      </c>
      <c r="CC53" t="s">
        <v>69</v>
      </c>
      <c r="CJ53" t="s">
        <v>125</v>
      </c>
      <c r="CL53" t="s">
        <v>100</v>
      </c>
      <c r="CM53" t="s">
        <v>111</v>
      </c>
      <c r="CO53" t="s">
        <v>93</v>
      </c>
    </row>
    <row r="54" spans="1:93" x14ac:dyDescent="0.2">
      <c r="A54">
        <v>2321</v>
      </c>
      <c r="B54">
        <v>11131363508</v>
      </c>
      <c r="C54" t="s">
        <v>2</v>
      </c>
      <c r="D54" t="s">
        <v>3</v>
      </c>
      <c r="F54" t="s">
        <v>5</v>
      </c>
      <c r="J54" t="s">
        <v>175</v>
      </c>
      <c r="M54" t="s">
        <v>116</v>
      </c>
      <c r="P54" t="s">
        <v>84</v>
      </c>
      <c r="Q54" t="s">
        <v>84</v>
      </c>
      <c r="R54" t="s">
        <v>84</v>
      </c>
      <c r="S54" t="s">
        <v>84</v>
      </c>
      <c r="T54" t="s">
        <v>84</v>
      </c>
      <c r="U54" t="s">
        <v>84</v>
      </c>
      <c r="V54" t="s">
        <v>85</v>
      </c>
      <c r="W54" t="s">
        <v>85</v>
      </c>
      <c r="X54" t="s">
        <v>85</v>
      </c>
      <c r="Y54" t="s">
        <v>85</v>
      </c>
      <c r="Z54" t="s">
        <v>85</v>
      </c>
      <c r="AA54" t="s">
        <v>84</v>
      </c>
      <c r="AB54" t="s">
        <v>85</v>
      </c>
      <c r="AC54" t="s">
        <v>95</v>
      </c>
      <c r="AD54" t="s">
        <v>95</v>
      </c>
      <c r="AE54" t="s">
        <v>95</v>
      </c>
      <c r="AF54" t="s">
        <v>95</v>
      </c>
      <c r="AG54" t="s">
        <v>85</v>
      </c>
      <c r="AH54" t="s">
        <v>96</v>
      </c>
      <c r="AI54" t="s">
        <v>121</v>
      </c>
      <c r="AJ54" t="s">
        <v>262</v>
      </c>
      <c r="AO54" t="s">
        <v>35</v>
      </c>
      <c r="AQ54" t="s">
        <v>37</v>
      </c>
      <c r="AX54" t="s">
        <v>44</v>
      </c>
      <c r="BG54" t="s">
        <v>263</v>
      </c>
      <c r="BI54" t="s">
        <v>133</v>
      </c>
      <c r="BK54" t="s">
        <v>107</v>
      </c>
      <c r="BL54" t="s">
        <v>88</v>
      </c>
      <c r="BM54" t="s">
        <v>57</v>
      </c>
      <c r="BN54" t="s">
        <v>58</v>
      </c>
      <c r="BO54" t="s">
        <v>59</v>
      </c>
      <c r="BS54" t="s">
        <v>63</v>
      </c>
      <c r="BY54" t="s">
        <v>114</v>
      </c>
      <c r="CA54" t="s">
        <v>98</v>
      </c>
      <c r="CC54" t="s">
        <v>69</v>
      </c>
      <c r="CJ54" t="s">
        <v>125</v>
      </c>
      <c r="CL54" t="s">
        <v>100</v>
      </c>
      <c r="CM54" t="s">
        <v>264</v>
      </c>
      <c r="CO54" t="s">
        <v>93</v>
      </c>
    </row>
    <row r="55" spans="1:93" x14ac:dyDescent="0.2">
      <c r="A55">
        <v>2183</v>
      </c>
      <c r="B55">
        <v>11130317270</v>
      </c>
      <c r="C55" t="s">
        <v>2</v>
      </c>
      <c r="D55" t="s">
        <v>3</v>
      </c>
      <c r="F55" t="s">
        <v>5</v>
      </c>
      <c r="J55" t="s">
        <v>175</v>
      </c>
      <c r="M55" t="s">
        <v>83</v>
      </c>
      <c r="P55" t="s">
        <v>84</v>
      </c>
      <c r="Q55" t="s">
        <v>84</v>
      </c>
      <c r="R55" t="s">
        <v>84</v>
      </c>
      <c r="S55" t="s">
        <v>84</v>
      </c>
      <c r="T55" t="s">
        <v>84</v>
      </c>
      <c r="U55" t="s">
        <v>84</v>
      </c>
      <c r="V55" t="s">
        <v>84</v>
      </c>
      <c r="W55" t="s">
        <v>95</v>
      </c>
      <c r="X55" t="s">
        <v>84</v>
      </c>
      <c r="Y55" t="s">
        <v>95</v>
      </c>
      <c r="Z55" t="s">
        <v>85</v>
      </c>
      <c r="AA55" t="s">
        <v>84</v>
      </c>
      <c r="AB55" t="s">
        <v>84</v>
      </c>
      <c r="AC55" t="s">
        <v>95</v>
      </c>
      <c r="AD55" t="s">
        <v>121</v>
      </c>
      <c r="AE55" t="s">
        <v>85</v>
      </c>
      <c r="AF55" t="s">
        <v>85</v>
      </c>
      <c r="AG55" t="s">
        <v>95</v>
      </c>
      <c r="AH55" t="s">
        <v>95</v>
      </c>
      <c r="AI55" t="s">
        <v>121</v>
      </c>
      <c r="AJ55" t="s">
        <v>265</v>
      </c>
      <c r="AK55" t="s">
        <v>266</v>
      </c>
      <c r="AN55" t="s">
        <v>34</v>
      </c>
      <c r="AQ55" t="s">
        <v>37</v>
      </c>
      <c r="AT55" t="s">
        <v>40</v>
      </c>
      <c r="AV55" t="s">
        <v>42</v>
      </c>
      <c r="BI55" t="s">
        <v>141</v>
      </c>
      <c r="BK55" t="s">
        <v>107</v>
      </c>
      <c r="BL55" t="s">
        <v>87</v>
      </c>
      <c r="BM55" t="s">
        <v>57</v>
      </c>
      <c r="BN55" t="s">
        <v>58</v>
      </c>
      <c r="BY55" t="s">
        <v>89</v>
      </c>
      <c r="CA55" t="s">
        <v>98</v>
      </c>
      <c r="CC55" t="s">
        <v>69</v>
      </c>
      <c r="CJ55" t="s">
        <v>109</v>
      </c>
      <c r="CL55" t="s">
        <v>100</v>
      </c>
      <c r="CM55" t="s">
        <v>267</v>
      </c>
      <c r="CO55" t="s">
        <v>102</v>
      </c>
    </row>
    <row r="56" spans="1:93" x14ac:dyDescent="0.2">
      <c r="A56">
        <v>2162</v>
      </c>
      <c r="B56">
        <v>11130175387</v>
      </c>
      <c r="C56" t="s">
        <v>2</v>
      </c>
      <c r="D56" t="s">
        <v>3</v>
      </c>
      <c r="F56" t="s">
        <v>5</v>
      </c>
      <c r="J56" t="s">
        <v>175</v>
      </c>
      <c r="M56" t="s">
        <v>103</v>
      </c>
      <c r="P56" t="s">
        <v>84</v>
      </c>
      <c r="Q56" t="s">
        <v>84</v>
      </c>
      <c r="R56" t="s">
        <v>84</v>
      </c>
      <c r="S56" t="s">
        <v>84</v>
      </c>
      <c r="T56" t="s">
        <v>84</v>
      </c>
      <c r="U56" t="s">
        <v>85</v>
      </c>
      <c r="V56" t="s">
        <v>84</v>
      </c>
      <c r="W56" t="s">
        <v>84</v>
      </c>
      <c r="X56" t="s">
        <v>84</v>
      </c>
      <c r="Y56" t="s">
        <v>85</v>
      </c>
      <c r="Z56" t="s">
        <v>85</v>
      </c>
      <c r="AA56" t="s">
        <v>84</v>
      </c>
      <c r="AB56" t="s">
        <v>84</v>
      </c>
      <c r="AC56" t="s">
        <v>85</v>
      </c>
      <c r="AD56" t="s">
        <v>84</v>
      </c>
      <c r="AE56" t="s">
        <v>85</v>
      </c>
      <c r="AF56" t="s">
        <v>84</v>
      </c>
      <c r="AG56" t="s">
        <v>85</v>
      </c>
      <c r="AH56" t="s">
        <v>95</v>
      </c>
      <c r="AI56" t="s">
        <v>85</v>
      </c>
      <c r="AN56" t="s">
        <v>34</v>
      </c>
      <c r="AZ56" t="s">
        <v>46</v>
      </c>
      <c r="BB56" t="s">
        <v>48</v>
      </c>
      <c r="BE56" t="s">
        <v>51</v>
      </c>
      <c r="BI56" t="s">
        <v>86</v>
      </c>
      <c r="BK56" t="s">
        <v>146</v>
      </c>
      <c r="BL56" t="s">
        <v>88</v>
      </c>
      <c r="BM56" t="s">
        <v>57</v>
      </c>
      <c r="BO56" t="s">
        <v>59</v>
      </c>
      <c r="BY56" t="s">
        <v>114</v>
      </c>
      <c r="CA56" t="s">
        <v>98</v>
      </c>
      <c r="CC56" t="s">
        <v>69</v>
      </c>
      <c r="CJ56" t="s">
        <v>91</v>
      </c>
      <c r="CL56" t="s">
        <v>100</v>
      </c>
      <c r="CM56" t="s">
        <v>268</v>
      </c>
      <c r="CO56" t="s">
        <v>102</v>
      </c>
    </row>
    <row r="57" spans="1:93" x14ac:dyDescent="0.2">
      <c r="A57">
        <v>2100</v>
      </c>
      <c r="B57">
        <v>11129570967</v>
      </c>
      <c r="C57" t="s">
        <v>2</v>
      </c>
      <c r="F57" t="s">
        <v>5</v>
      </c>
      <c r="H57" t="s">
        <v>269</v>
      </c>
      <c r="J57" t="s">
        <v>175</v>
      </c>
      <c r="M57" t="s">
        <v>103</v>
      </c>
      <c r="P57" t="s">
        <v>84</v>
      </c>
      <c r="Q57" t="s">
        <v>85</v>
      </c>
      <c r="R57" t="s">
        <v>85</v>
      </c>
      <c r="S57" t="s">
        <v>85</v>
      </c>
      <c r="T57" t="s">
        <v>85</v>
      </c>
      <c r="U57" t="s">
        <v>85</v>
      </c>
      <c r="V57" t="s">
        <v>85</v>
      </c>
      <c r="W57" t="s">
        <v>85</v>
      </c>
      <c r="X57" t="s">
        <v>85</v>
      </c>
      <c r="Y57" t="s">
        <v>95</v>
      </c>
      <c r="Z57" t="s">
        <v>85</v>
      </c>
      <c r="AA57" t="s">
        <v>85</v>
      </c>
      <c r="AB57" t="s">
        <v>85</v>
      </c>
      <c r="AC57" t="s">
        <v>85</v>
      </c>
      <c r="AD57" t="s">
        <v>85</v>
      </c>
      <c r="AE57" t="s">
        <v>85</v>
      </c>
      <c r="AF57" t="s">
        <v>85</v>
      </c>
      <c r="AG57" t="s">
        <v>95</v>
      </c>
      <c r="AH57" t="s">
        <v>95</v>
      </c>
      <c r="AI57" t="s">
        <v>95</v>
      </c>
      <c r="AJ57" t="s">
        <v>270</v>
      </c>
      <c r="AK57" t="s">
        <v>271</v>
      </c>
      <c r="AO57" t="s">
        <v>35</v>
      </c>
      <c r="AP57" t="s">
        <v>36</v>
      </c>
      <c r="AU57" t="s">
        <v>41</v>
      </c>
      <c r="AV57" t="s">
        <v>42</v>
      </c>
      <c r="AW57" t="s">
        <v>43</v>
      </c>
      <c r="BG57" t="s">
        <v>272</v>
      </c>
      <c r="BI57" t="s">
        <v>141</v>
      </c>
      <c r="BK57" t="s">
        <v>88</v>
      </c>
      <c r="BL57" t="s">
        <v>88</v>
      </c>
      <c r="BM57" t="s">
        <v>57</v>
      </c>
      <c r="BN57" t="s">
        <v>58</v>
      </c>
      <c r="BO57" t="s">
        <v>59</v>
      </c>
      <c r="BP57" t="s">
        <v>60</v>
      </c>
      <c r="BR57" t="s">
        <v>62</v>
      </c>
      <c r="BY57" t="s">
        <v>108</v>
      </c>
      <c r="CA57" t="s">
        <v>98</v>
      </c>
      <c r="CC57" t="s">
        <v>69</v>
      </c>
      <c r="CJ57" t="s">
        <v>99</v>
      </c>
      <c r="CL57" t="s">
        <v>92</v>
      </c>
      <c r="CM57" t="s">
        <v>190</v>
      </c>
      <c r="CO57" t="s">
        <v>93</v>
      </c>
    </row>
    <row r="58" spans="1:93" x14ac:dyDescent="0.2">
      <c r="A58">
        <v>2076</v>
      </c>
      <c r="B58">
        <v>11129185038</v>
      </c>
      <c r="C58" t="s">
        <v>2</v>
      </c>
      <c r="D58" t="s">
        <v>3</v>
      </c>
      <c r="F58" t="s">
        <v>5</v>
      </c>
      <c r="H58" t="s">
        <v>273</v>
      </c>
      <c r="J58" t="s">
        <v>175</v>
      </c>
      <c r="M58" t="s">
        <v>103</v>
      </c>
      <c r="P58" t="s">
        <v>84</v>
      </c>
      <c r="Q58" t="s">
        <v>85</v>
      </c>
      <c r="R58" t="s">
        <v>84</v>
      </c>
      <c r="S58" t="s">
        <v>84</v>
      </c>
      <c r="T58" t="s">
        <v>84</v>
      </c>
      <c r="U58" t="s">
        <v>84</v>
      </c>
      <c r="V58" t="s">
        <v>95</v>
      </c>
      <c r="W58" t="s">
        <v>84</v>
      </c>
      <c r="X58" t="s">
        <v>85</v>
      </c>
      <c r="Y58" t="s">
        <v>95</v>
      </c>
      <c r="Z58" t="s">
        <v>84</v>
      </c>
      <c r="AA58" t="s">
        <v>85</v>
      </c>
      <c r="AB58" t="s">
        <v>85</v>
      </c>
      <c r="AC58" t="s">
        <v>84</v>
      </c>
      <c r="AD58" t="s">
        <v>95</v>
      </c>
      <c r="AE58" t="s">
        <v>85</v>
      </c>
      <c r="AF58" t="s">
        <v>95</v>
      </c>
      <c r="AG58" t="s">
        <v>85</v>
      </c>
      <c r="AH58" t="s">
        <v>85</v>
      </c>
      <c r="AI58" t="s">
        <v>85</v>
      </c>
      <c r="AJ58" t="s">
        <v>274</v>
      </c>
      <c r="AK58" t="s">
        <v>275</v>
      </c>
      <c r="AN58" t="s">
        <v>34</v>
      </c>
      <c r="AS58" t="s">
        <v>39</v>
      </c>
      <c r="AW58" t="s">
        <v>43</v>
      </c>
      <c r="BG58" t="s">
        <v>276</v>
      </c>
      <c r="BI58" t="s">
        <v>152</v>
      </c>
      <c r="BK58" t="s">
        <v>88</v>
      </c>
      <c r="BL58" t="s">
        <v>88</v>
      </c>
      <c r="BM58" t="s">
        <v>57</v>
      </c>
      <c r="BO58" t="s">
        <v>59</v>
      </c>
      <c r="BQ58" t="s">
        <v>61</v>
      </c>
      <c r="BY58" t="s">
        <v>114</v>
      </c>
      <c r="CA58" t="s">
        <v>98</v>
      </c>
      <c r="CC58" t="s">
        <v>69</v>
      </c>
      <c r="CJ58" t="s">
        <v>99</v>
      </c>
      <c r="CL58" t="s">
        <v>100</v>
      </c>
      <c r="CM58" t="s">
        <v>277</v>
      </c>
      <c r="CO58" t="s">
        <v>93</v>
      </c>
    </row>
    <row r="59" spans="1:93" x14ac:dyDescent="0.2">
      <c r="A59">
        <v>2071</v>
      </c>
      <c r="B59">
        <v>11129123774</v>
      </c>
      <c r="C59" t="s">
        <v>2</v>
      </c>
      <c r="J59" t="s">
        <v>175</v>
      </c>
      <c r="M59" t="s">
        <v>103</v>
      </c>
      <c r="P59" t="s">
        <v>84</v>
      </c>
      <c r="Q59" t="s">
        <v>84</v>
      </c>
      <c r="R59" t="s">
        <v>84</v>
      </c>
      <c r="S59" t="s">
        <v>85</v>
      </c>
      <c r="T59" t="s">
        <v>84</v>
      </c>
      <c r="U59" t="s">
        <v>84</v>
      </c>
      <c r="V59" t="s">
        <v>96</v>
      </c>
      <c r="W59" t="s">
        <v>84</v>
      </c>
      <c r="X59" t="s">
        <v>85</v>
      </c>
      <c r="Y59" t="s">
        <v>85</v>
      </c>
      <c r="Z59" t="s">
        <v>85</v>
      </c>
      <c r="AA59" t="s">
        <v>85</v>
      </c>
      <c r="AB59" t="s">
        <v>85</v>
      </c>
      <c r="AC59" t="s">
        <v>85</v>
      </c>
      <c r="AD59" t="s">
        <v>121</v>
      </c>
      <c r="AE59" t="s">
        <v>121</v>
      </c>
      <c r="AF59" t="s">
        <v>95</v>
      </c>
      <c r="AG59" t="s">
        <v>85</v>
      </c>
      <c r="AH59" t="s">
        <v>121</v>
      </c>
      <c r="AI59" t="s">
        <v>96</v>
      </c>
      <c r="AY59" t="s">
        <v>45</v>
      </c>
      <c r="BC59" t="s">
        <v>49</v>
      </c>
      <c r="BI59" t="s">
        <v>152</v>
      </c>
      <c r="BK59" t="s">
        <v>146</v>
      </c>
      <c r="BL59" t="s">
        <v>146</v>
      </c>
      <c r="BM59" t="s">
        <v>57</v>
      </c>
      <c r="BT59" t="s">
        <v>64</v>
      </c>
      <c r="BU59" t="s">
        <v>65</v>
      </c>
      <c r="BY59" t="s">
        <v>97</v>
      </c>
      <c r="CA59" t="s">
        <v>98</v>
      </c>
      <c r="CC59" t="s">
        <v>69</v>
      </c>
      <c r="CJ59" t="s">
        <v>109</v>
      </c>
      <c r="CL59" t="s">
        <v>110</v>
      </c>
      <c r="CO59" t="s">
        <v>102</v>
      </c>
    </row>
    <row r="60" spans="1:93" x14ac:dyDescent="0.2">
      <c r="A60">
        <v>2069</v>
      </c>
      <c r="B60">
        <v>11129102040</v>
      </c>
      <c r="C60" t="s">
        <v>2</v>
      </c>
      <c r="J60" t="s">
        <v>175</v>
      </c>
      <c r="M60" t="s">
        <v>116</v>
      </c>
      <c r="P60" t="s">
        <v>84</v>
      </c>
      <c r="Q60" t="s">
        <v>84</v>
      </c>
      <c r="R60" t="s">
        <v>84</v>
      </c>
      <c r="S60" t="s">
        <v>85</v>
      </c>
      <c r="T60" t="s">
        <v>85</v>
      </c>
      <c r="U60" t="s">
        <v>95</v>
      </c>
      <c r="V60" t="s">
        <v>84</v>
      </c>
      <c r="W60" t="s">
        <v>85</v>
      </c>
      <c r="X60" t="s">
        <v>84</v>
      </c>
      <c r="Y60" t="s">
        <v>85</v>
      </c>
      <c r="Z60" t="s">
        <v>85</v>
      </c>
      <c r="AA60" t="s">
        <v>84</v>
      </c>
      <c r="AB60" t="s">
        <v>85</v>
      </c>
      <c r="AC60" t="s">
        <v>85</v>
      </c>
      <c r="AD60" t="s">
        <v>85</v>
      </c>
      <c r="AE60" t="s">
        <v>85</v>
      </c>
      <c r="AF60" t="s">
        <v>85</v>
      </c>
      <c r="AG60" t="s">
        <v>85</v>
      </c>
      <c r="AH60" t="s">
        <v>85</v>
      </c>
      <c r="AI60" t="s">
        <v>85</v>
      </c>
      <c r="AJ60" t="s">
        <v>278</v>
      </c>
      <c r="AK60" t="s">
        <v>279</v>
      </c>
      <c r="AO60" t="s">
        <v>35</v>
      </c>
      <c r="AU60" t="s">
        <v>41</v>
      </c>
      <c r="AV60" t="s">
        <v>42</v>
      </c>
      <c r="AX60" t="s">
        <v>44</v>
      </c>
      <c r="BB60" t="s">
        <v>48</v>
      </c>
      <c r="BG60" t="s">
        <v>280</v>
      </c>
      <c r="BI60" t="s">
        <v>86</v>
      </c>
      <c r="BK60" t="s">
        <v>88</v>
      </c>
      <c r="BL60" t="s">
        <v>88</v>
      </c>
      <c r="BM60" t="s">
        <v>57</v>
      </c>
      <c r="BN60" t="s">
        <v>58</v>
      </c>
      <c r="BO60" t="s">
        <v>59</v>
      </c>
      <c r="BY60" t="s">
        <v>89</v>
      </c>
      <c r="CA60" t="s">
        <v>98</v>
      </c>
      <c r="CC60" t="s">
        <v>69</v>
      </c>
      <c r="CJ60" t="s">
        <v>99</v>
      </c>
      <c r="CL60" t="s">
        <v>110</v>
      </c>
      <c r="CM60" t="s">
        <v>153</v>
      </c>
      <c r="CO60" t="s">
        <v>102</v>
      </c>
    </row>
    <row r="61" spans="1:93" x14ac:dyDescent="0.2">
      <c r="A61">
        <v>2028</v>
      </c>
      <c r="B61">
        <v>11128754214</v>
      </c>
      <c r="C61" t="s">
        <v>2</v>
      </c>
      <c r="F61" t="s">
        <v>5</v>
      </c>
      <c r="J61" t="s">
        <v>175</v>
      </c>
      <c r="M61" t="s">
        <v>116</v>
      </c>
      <c r="P61" t="s">
        <v>85</v>
      </c>
      <c r="Q61" t="s">
        <v>84</v>
      </c>
      <c r="R61" t="s">
        <v>85</v>
      </c>
      <c r="S61" t="s">
        <v>84</v>
      </c>
      <c r="T61" t="s">
        <v>96</v>
      </c>
      <c r="U61" t="s">
        <v>96</v>
      </c>
      <c r="V61" t="s">
        <v>95</v>
      </c>
      <c r="W61" t="s">
        <v>85</v>
      </c>
      <c r="X61" t="s">
        <v>84</v>
      </c>
      <c r="Y61" t="s">
        <v>85</v>
      </c>
      <c r="Z61" t="s">
        <v>85</v>
      </c>
      <c r="AA61" t="s">
        <v>85</v>
      </c>
      <c r="AB61" t="s">
        <v>85</v>
      </c>
      <c r="AC61" t="s">
        <v>85</v>
      </c>
      <c r="AD61" t="s">
        <v>85</v>
      </c>
      <c r="AE61" t="s">
        <v>84</v>
      </c>
      <c r="AF61" t="s">
        <v>85</v>
      </c>
      <c r="AG61" t="s">
        <v>85</v>
      </c>
      <c r="AH61" t="s">
        <v>85</v>
      </c>
      <c r="AI61" t="s">
        <v>84</v>
      </c>
      <c r="AJ61" t="s">
        <v>281</v>
      </c>
      <c r="AK61" t="s">
        <v>282</v>
      </c>
      <c r="AV61" t="s">
        <v>42</v>
      </c>
      <c r="BA61" t="s">
        <v>47</v>
      </c>
      <c r="BC61" t="s">
        <v>49</v>
      </c>
      <c r="BE61" t="s">
        <v>51</v>
      </c>
      <c r="BF61" t="s">
        <v>52</v>
      </c>
      <c r="BG61" t="s">
        <v>283</v>
      </c>
      <c r="BI61" t="s">
        <v>73</v>
      </c>
      <c r="BK61" t="s">
        <v>146</v>
      </c>
      <c r="BL61" t="s">
        <v>88</v>
      </c>
      <c r="BM61" t="s">
        <v>57</v>
      </c>
      <c r="BN61" t="s">
        <v>58</v>
      </c>
      <c r="BO61" t="s">
        <v>59</v>
      </c>
      <c r="BR61" t="s">
        <v>62</v>
      </c>
      <c r="BY61" t="s">
        <v>108</v>
      </c>
      <c r="CA61" t="s">
        <v>98</v>
      </c>
      <c r="CC61" t="s">
        <v>69</v>
      </c>
      <c r="CJ61" t="s">
        <v>109</v>
      </c>
      <c r="CL61" t="s">
        <v>110</v>
      </c>
      <c r="CM61" t="s">
        <v>111</v>
      </c>
      <c r="CO61" t="s">
        <v>93</v>
      </c>
    </row>
    <row r="62" spans="1:93" x14ac:dyDescent="0.2">
      <c r="A62">
        <v>1955</v>
      </c>
      <c r="B62">
        <v>11127942510</v>
      </c>
      <c r="C62" t="s">
        <v>2</v>
      </c>
      <c r="F62" t="s">
        <v>5</v>
      </c>
      <c r="J62" t="s">
        <v>175</v>
      </c>
      <c r="M62" t="s">
        <v>103</v>
      </c>
      <c r="P62" t="s">
        <v>84</v>
      </c>
      <c r="Q62" t="s">
        <v>84</v>
      </c>
      <c r="R62" t="s">
        <v>84</v>
      </c>
      <c r="S62" t="s">
        <v>84</v>
      </c>
      <c r="T62" t="s">
        <v>84</v>
      </c>
      <c r="U62" t="s">
        <v>85</v>
      </c>
      <c r="V62" t="s">
        <v>85</v>
      </c>
      <c r="W62" t="s">
        <v>84</v>
      </c>
      <c r="X62" t="s">
        <v>84</v>
      </c>
      <c r="Y62" t="s">
        <v>84</v>
      </c>
      <c r="Z62" t="s">
        <v>85</v>
      </c>
      <c r="AA62" t="s">
        <v>84</v>
      </c>
      <c r="AB62" t="s">
        <v>85</v>
      </c>
      <c r="AC62" t="s">
        <v>85</v>
      </c>
      <c r="AD62" t="s">
        <v>85</v>
      </c>
      <c r="AE62" t="s">
        <v>85</v>
      </c>
      <c r="AF62" t="s">
        <v>84</v>
      </c>
      <c r="AG62" t="s">
        <v>85</v>
      </c>
      <c r="AH62" t="s">
        <v>84</v>
      </c>
      <c r="AI62" t="s">
        <v>85</v>
      </c>
      <c r="AP62" t="s">
        <v>36</v>
      </c>
      <c r="AS62" t="s">
        <v>39</v>
      </c>
      <c r="AU62" t="s">
        <v>41</v>
      </c>
      <c r="AY62" t="s">
        <v>45</v>
      </c>
      <c r="BA62" t="s">
        <v>47</v>
      </c>
      <c r="BG62" t="s">
        <v>284</v>
      </c>
      <c r="BI62" t="s">
        <v>141</v>
      </c>
      <c r="BK62" t="s">
        <v>88</v>
      </c>
      <c r="BL62" t="s">
        <v>88</v>
      </c>
      <c r="BM62" t="s">
        <v>57</v>
      </c>
      <c r="BN62" t="s">
        <v>58</v>
      </c>
      <c r="BP62" t="s">
        <v>60</v>
      </c>
      <c r="BY62" t="s">
        <v>89</v>
      </c>
      <c r="CA62" t="s">
        <v>98</v>
      </c>
      <c r="CC62" t="s">
        <v>69</v>
      </c>
      <c r="CJ62" t="s">
        <v>99</v>
      </c>
      <c r="CL62" t="s">
        <v>92</v>
      </c>
      <c r="CO62" t="s">
        <v>102</v>
      </c>
    </row>
    <row r="63" spans="1:93" x14ac:dyDescent="0.2">
      <c r="A63">
        <v>1792</v>
      </c>
      <c r="B63">
        <v>11126413245</v>
      </c>
      <c r="C63" t="s">
        <v>2</v>
      </c>
      <c r="D63" t="s">
        <v>3</v>
      </c>
      <c r="E63" t="s">
        <v>4</v>
      </c>
      <c r="F63" t="s">
        <v>5</v>
      </c>
      <c r="J63" t="s">
        <v>175</v>
      </c>
      <c r="M63" t="s">
        <v>103</v>
      </c>
      <c r="P63" t="s">
        <v>84</v>
      </c>
      <c r="Q63" t="s">
        <v>85</v>
      </c>
      <c r="R63" t="s">
        <v>85</v>
      </c>
      <c r="S63" t="s">
        <v>85</v>
      </c>
      <c r="T63" t="s">
        <v>85</v>
      </c>
      <c r="U63" t="s">
        <v>85</v>
      </c>
      <c r="V63" t="s">
        <v>95</v>
      </c>
      <c r="W63" t="s">
        <v>95</v>
      </c>
      <c r="X63" t="s">
        <v>85</v>
      </c>
      <c r="Y63" t="s">
        <v>95</v>
      </c>
      <c r="Z63" t="s">
        <v>95</v>
      </c>
      <c r="AA63" t="s">
        <v>85</v>
      </c>
      <c r="AB63" t="s">
        <v>96</v>
      </c>
      <c r="AC63" t="s">
        <v>96</v>
      </c>
      <c r="AD63" t="s">
        <v>95</v>
      </c>
      <c r="AE63" t="s">
        <v>85</v>
      </c>
      <c r="AF63" t="s">
        <v>96</v>
      </c>
      <c r="AG63" t="s">
        <v>85</v>
      </c>
      <c r="AH63" t="s">
        <v>96</v>
      </c>
      <c r="AI63" t="s">
        <v>121</v>
      </c>
      <c r="AJ63" t="s">
        <v>285</v>
      </c>
      <c r="AK63" t="s">
        <v>286</v>
      </c>
      <c r="AO63" t="s">
        <v>35</v>
      </c>
      <c r="AP63" t="s">
        <v>36</v>
      </c>
      <c r="AZ63" t="s">
        <v>46</v>
      </c>
      <c r="BG63" t="s">
        <v>287</v>
      </c>
      <c r="BI63" t="s">
        <v>133</v>
      </c>
      <c r="BK63" t="s">
        <v>87</v>
      </c>
      <c r="BL63" t="s">
        <v>87</v>
      </c>
      <c r="BM63" t="s">
        <v>57</v>
      </c>
      <c r="BN63" t="s">
        <v>58</v>
      </c>
      <c r="BT63" t="s">
        <v>64</v>
      </c>
      <c r="BY63" t="s">
        <v>97</v>
      </c>
      <c r="CA63" t="s">
        <v>90</v>
      </c>
      <c r="CC63" t="s">
        <v>69</v>
      </c>
      <c r="CJ63" t="s">
        <v>99</v>
      </c>
      <c r="CL63" t="s">
        <v>100</v>
      </c>
      <c r="CM63" t="s">
        <v>288</v>
      </c>
      <c r="CO63" t="s">
        <v>102</v>
      </c>
    </row>
    <row r="64" spans="1:93" x14ac:dyDescent="0.2">
      <c r="A64">
        <v>1756</v>
      </c>
      <c r="B64">
        <v>11126064597</v>
      </c>
      <c r="C64" t="s">
        <v>2</v>
      </c>
      <c r="D64" t="s">
        <v>3</v>
      </c>
      <c r="F64" t="s">
        <v>5</v>
      </c>
      <c r="J64" t="s">
        <v>175</v>
      </c>
      <c r="M64" t="s">
        <v>94</v>
      </c>
      <c r="P64" t="s">
        <v>84</v>
      </c>
      <c r="Q64" t="s">
        <v>84</v>
      </c>
      <c r="R64" t="s">
        <v>84</v>
      </c>
      <c r="S64" t="s">
        <v>84</v>
      </c>
      <c r="T64" t="s">
        <v>84</v>
      </c>
      <c r="U64" t="s">
        <v>84</v>
      </c>
      <c r="V64" t="s">
        <v>85</v>
      </c>
      <c r="W64" t="s">
        <v>85</v>
      </c>
      <c r="X64" t="s">
        <v>84</v>
      </c>
      <c r="Y64" t="s">
        <v>85</v>
      </c>
      <c r="Z64" t="s">
        <v>85</v>
      </c>
      <c r="AA64" t="s">
        <v>85</v>
      </c>
      <c r="AB64" t="s">
        <v>85</v>
      </c>
      <c r="AC64" t="s">
        <v>95</v>
      </c>
      <c r="AD64" t="s">
        <v>85</v>
      </c>
      <c r="AE64" t="s">
        <v>95</v>
      </c>
      <c r="AF64" t="s">
        <v>84</v>
      </c>
      <c r="AG64" t="s">
        <v>85</v>
      </c>
      <c r="AH64" t="s">
        <v>85</v>
      </c>
      <c r="AI64" t="s">
        <v>95</v>
      </c>
      <c r="AN64" t="s">
        <v>34</v>
      </c>
      <c r="AQ64" t="s">
        <v>37</v>
      </c>
      <c r="AX64" t="s">
        <v>44</v>
      </c>
      <c r="BA64" t="s">
        <v>47</v>
      </c>
      <c r="BD64" t="s">
        <v>50</v>
      </c>
      <c r="BI64" t="s">
        <v>86</v>
      </c>
      <c r="BK64" t="s">
        <v>87</v>
      </c>
      <c r="BL64" t="s">
        <v>87</v>
      </c>
      <c r="BN64" t="s">
        <v>58</v>
      </c>
      <c r="BO64" t="s">
        <v>59</v>
      </c>
      <c r="BQ64" t="s">
        <v>61</v>
      </c>
      <c r="BR64" t="s">
        <v>62</v>
      </c>
      <c r="BY64" t="s">
        <v>114</v>
      </c>
      <c r="CA64" t="s">
        <v>98</v>
      </c>
      <c r="CC64" t="s">
        <v>69</v>
      </c>
      <c r="CJ64" t="s">
        <v>125</v>
      </c>
      <c r="CL64" t="s">
        <v>100</v>
      </c>
      <c r="CO64" t="s">
        <v>93</v>
      </c>
    </row>
    <row r="65" spans="1:93" x14ac:dyDescent="0.2">
      <c r="A65">
        <v>1600</v>
      </c>
      <c r="B65">
        <v>11120382603</v>
      </c>
      <c r="C65" t="s">
        <v>2</v>
      </c>
      <c r="D65" t="s">
        <v>3</v>
      </c>
      <c r="F65" t="s">
        <v>5</v>
      </c>
      <c r="J65" t="s">
        <v>175</v>
      </c>
      <c r="M65" t="s">
        <v>148</v>
      </c>
      <c r="P65" t="s">
        <v>84</v>
      </c>
      <c r="Q65" t="s">
        <v>84</v>
      </c>
      <c r="R65" t="s">
        <v>85</v>
      </c>
      <c r="S65" t="s">
        <v>85</v>
      </c>
      <c r="T65" t="s">
        <v>84</v>
      </c>
      <c r="U65" t="s">
        <v>85</v>
      </c>
      <c r="V65" t="s">
        <v>85</v>
      </c>
      <c r="W65" t="s">
        <v>85</v>
      </c>
      <c r="X65" t="s">
        <v>85</v>
      </c>
      <c r="Y65" t="s">
        <v>85</v>
      </c>
      <c r="Z65" t="s">
        <v>85</v>
      </c>
      <c r="AA65" t="s">
        <v>85</v>
      </c>
      <c r="AB65" t="s">
        <v>85</v>
      </c>
      <c r="AC65" t="s">
        <v>85</v>
      </c>
      <c r="AD65" t="s">
        <v>95</v>
      </c>
      <c r="AE65" t="s">
        <v>85</v>
      </c>
      <c r="AF65" t="s">
        <v>95</v>
      </c>
      <c r="AG65" t="s">
        <v>95</v>
      </c>
      <c r="AH65" t="s">
        <v>85</v>
      </c>
      <c r="AI65" t="s">
        <v>96</v>
      </c>
      <c r="AN65" t="s">
        <v>34</v>
      </c>
      <c r="AP65" t="s">
        <v>36</v>
      </c>
      <c r="BC65" t="s">
        <v>49</v>
      </c>
      <c r="BD65" t="s">
        <v>50</v>
      </c>
      <c r="BI65" t="s">
        <v>141</v>
      </c>
      <c r="BK65" t="s">
        <v>88</v>
      </c>
      <c r="BL65" t="s">
        <v>88</v>
      </c>
      <c r="BM65" t="s">
        <v>57</v>
      </c>
      <c r="BN65" t="s">
        <v>58</v>
      </c>
      <c r="BO65" t="s">
        <v>59</v>
      </c>
      <c r="BR65" t="s">
        <v>62</v>
      </c>
      <c r="BT65" t="s">
        <v>64</v>
      </c>
      <c r="BU65" t="s">
        <v>65</v>
      </c>
      <c r="BY65" t="s">
        <v>89</v>
      </c>
      <c r="CA65" t="s">
        <v>98</v>
      </c>
      <c r="CC65" t="s">
        <v>69</v>
      </c>
      <c r="CJ65" t="s">
        <v>125</v>
      </c>
      <c r="CL65" t="s">
        <v>100</v>
      </c>
      <c r="CM65" t="s">
        <v>153</v>
      </c>
      <c r="CO65" t="s">
        <v>102</v>
      </c>
    </row>
    <row r="66" spans="1:93" x14ac:dyDescent="0.2">
      <c r="A66">
        <v>1595</v>
      </c>
      <c r="B66">
        <v>11120197969</v>
      </c>
      <c r="C66" t="s">
        <v>2</v>
      </c>
      <c r="D66" t="s">
        <v>3</v>
      </c>
      <c r="F66" t="s">
        <v>5</v>
      </c>
      <c r="J66" t="s">
        <v>175</v>
      </c>
      <c r="M66" t="s">
        <v>94</v>
      </c>
      <c r="P66" t="s">
        <v>84</v>
      </c>
      <c r="Q66" t="s">
        <v>85</v>
      </c>
      <c r="R66" t="s">
        <v>84</v>
      </c>
      <c r="S66" t="s">
        <v>84</v>
      </c>
      <c r="T66" t="s">
        <v>84</v>
      </c>
      <c r="U66" t="s">
        <v>84</v>
      </c>
      <c r="V66" t="s">
        <v>85</v>
      </c>
      <c r="W66" t="s">
        <v>84</v>
      </c>
      <c r="X66" t="s">
        <v>84</v>
      </c>
      <c r="Y66" t="s">
        <v>84</v>
      </c>
      <c r="Z66" t="s">
        <v>95</v>
      </c>
      <c r="AA66" t="s">
        <v>85</v>
      </c>
      <c r="AB66" t="s">
        <v>84</v>
      </c>
      <c r="AC66" t="s">
        <v>85</v>
      </c>
      <c r="AD66" t="s">
        <v>85</v>
      </c>
      <c r="AE66" t="s">
        <v>95</v>
      </c>
      <c r="AF66" t="s">
        <v>85</v>
      </c>
      <c r="AG66" t="s">
        <v>85</v>
      </c>
      <c r="AH66" t="s">
        <v>95</v>
      </c>
      <c r="AI66" t="s">
        <v>95</v>
      </c>
      <c r="AQ66" t="s">
        <v>37</v>
      </c>
      <c r="BI66" t="s">
        <v>133</v>
      </c>
      <c r="BK66" t="s">
        <v>87</v>
      </c>
      <c r="BL66" t="s">
        <v>87</v>
      </c>
      <c r="BQ66" t="s">
        <v>61</v>
      </c>
      <c r="BY66" t="s">
        <v>97</v>
      </c>
      <c r="CA66" t="s">
        <v>98</v>
      </c>
      <c r="CC66" t="s">
        <v>69</v>
      </c>
      <c r="CJ66" t="s">
        <v>125</v>
      </c>
      <c r="CL66" t="s">
        <v>100</v>
      </c>
      <c r="CM66" t="s">
        <v>289</v>
      </c>
      <c r="CO66" t="s">
        <v>102</v>
      </c>
    </row>
    <row r="67" spans="1:93" x14ac:dyDescent="0.2">
      <c r="A67">
        <v>1488</v>
      </c>
      <c r="B67">
        <v>11118335559</v>
      </c>
      <c r="C67" t="s">
        <v>2</v>
      </c>
      <c r="D67" t="s">
        <v>3</v>
      </c>
      <c r="F67" t="s">
        <v>5</v>
      </c>
      <c r="H67" t="s">
        <v>290</v>
      </c>
      <c r="J67" t="s">
        <v>175</v>
      </c>
      <c r="M67" t="s">
        <v>116</v>
      </c>
      <c r="P67" t="s">
        <v>84</v>
      </c>
      <c r="Q67" t="s">
        <v>85</v>
      </c>
      <c r="R67" t="s">
        <v>84</v>
      </c>
      <c r="S67" t="s">
        <v>84</v>
      </c>
      <c r="T67" t="s">
        <v>84</v>
      </c>
      <c r="U67" t="s">
        <v>84</v>
      </c>
      <c r="V67" t="s">
        <v>84</v>
      </c>
      <c r="W67" t="s">
        <v>84</v>
      </c>
      <c r="X67" t="s">
        <v>85</v>
      </c>
      <c r="Y67" t="s">
        <v>85</v>
      </c>
      <c r="Z67" t="s">
        <v>85</v>
      </c>
      <c r="AA67" t="s">
        <v>84</v>
      </c>
      <c r="AB67" t="s">
        <v>85</v>
      </c>
      <c r="AC67" t="s">
        <v>84</v>
      </c>
      <c r="AD67" t="s">
        <v>85</v>
      </c>
      <c r="AE67" t="s">
        <v>85</v>
      </c>
      <c r="AF67" t="s">
        <v>84</v>
      </c>
      <c r="AG67" t="s">
        <v>84</v>
      </c>
      <c r="AH67" t="s">
        <v>85</v>
      </c>
      <c r="AI67" t="s">
        <v>85</v>
      </c>
      <c r="AJ67" t="s">
        <v>291</v>
      </c>
      <c r="AK67" t="s">
        <v>292</v>
      </c>
      <c r="AO67" t="s">
        <v>35</v>
      </c>
      <c r="AP67" t="s">
        <v>36</v>
      </c>
      <c r="AS67" t="s">
        <v>39</v>
      </c>
      <c r="AU67" t="s">
        <v>41</v>
      </c>
      <c r="AX67" t="s">
        <v>44</v>
      </c>
      <c r="BG67" t="s">
        <v>293</v>
      </c>
      <c r="BI67" t="s">
        <v>133</v>
      </c>
      <c r="BK67" t="s">
        <v>87</v>
      </c>
      <c r="BL67" t="s">
        <v>87</v>
      </c>
      <c r="BM67" t="s">
        <v>57</v>
      </c>
      <c r="BN67" t="s">
        <v>58</v>
      </c>
      <c r="BV67" t="s">
        <v>294</v>
      </c>
      <c r="BY67" t="s">
        <v>89</v>
      </c>
      <c r="CA67" t="s">
        <v>98</v>
      </c>
      <c r="CC67" t="s">
        <v>69</v>
      </c>
      <c r="CJ67" t="s">
        <v>99</v>
      </c>
      <c r="CL67" t="s">
        <v>100</v>
      </c>
      <c r="CM67" t="s">
        <v>295</v>
      </c>
      <c r="CO67" t="s">
        <v>93</v>
      </c>
    </row>
    <row r="68" spans="1:93" x14ac:dyDescent="0.2">
      <c r="A68">
        <v>1476</v>
      </c>
      <c r="B68">
        <v>11117268776</v>
      </c>
      <c r="C68" t="s">
        <v>2</v>
      </c>
      <c r="D68" t="s">
        <v>3</v>
      </c>
      <c r="F68" t="s">
        <v>5</v>
      </c>
      <c r="J68" t="s">
        <v>175</v>
      </c>
      <c r="M68" t="s">
        <v>83</v>
      </c>
      <c r="P68" t="s">
        <v>85</v>
      </c>
      <c r="Q68" t="s">
        <v>84</v>
      </c>
      <c r="R68" t="s">
        <v>85</v>
      </c>
      <c r="S68" t="s">
        <v>84</v>
      </c>
      <c r="T68" t="s">
        <v>85</v>
      </c>
      <c r="U68" t="s">
        <v>85</v>
      </c>
      <c r="V68" t="s">
        <v>85</v>
      </c>
      <c r="W68" t="s">
        <v>85</v>
      </c>
      <c r="X68" t="s">
        <v>85</v>
      </c>
      <c r="Y68" t="s">
        <v>85</v>
      </c>
      <c r="Z68" t="s">
        <v>95</v>
      </c>
      <c r="AA68" t="s">
        <v>84</v>
      </c>
      <c r="AB68" t="s">
        <v>95</v>
      </c>
      <c r="AC68" t="s">
        <v>96</v>
      </c>
      <c r="AD68" t="s">
        <v>96</v>
      </c>
      <c r="AE68" t="s">
        <v>95</v>
      </c>
      <c r="AF68" t="s">
        <v>85</v>
      </c>
      <c r="AG68" t="s">
        <v>85</v>
      </c>
      <c r="AH68" t="s">
        <v>96</v>
      </c>
      <c r="AI68" t="s">
        <v>121</v>
      </c>
      <c r="AJ68" t="s">
        <v>296</v>
      </c>
      <c r="AK68" t="s">
        <v>297</v>
      </c>
      <c r="AN68" t="s">
        <v>34</v>
      </c>
      <c r="BB68" t="s">
        <v>48</v>
      </c>
      <c r="BI68" t="s">
        <v>133</v>
      </c>
      <c r="BK68" t="s">
        <v>88</v>
      </c>
      <c r="BL68" t="s">
        <v>88</v>
      </c>
      <c r="BQ68" t="s">
        <v>61</v>
      </c>
      <c r="BY68" t="s">
        <v>134</v>
      </c>
      <c r="CA68" t="s">
        <v>90</v>
      </c>
      <c r="CC68" t="s">
        <v>69</v>
      </c>
      <c r="CJ68" t="s">
        <v>91</v>
      </c>
      <c r="CL68" t="s">
        <v>100</v>
      </c>
      <c r="CM68" t="s">
        <v>298</v>
      </c>
      <c r="CO68" t="s">
        <v>102</v>
      </c>
    </row>
    <row r="69" spans="1:93" x14ac:dyDescent="0.2">
      <c r="A69">
        <v>1472</v>
      </c>
      <c r="B69">
        <v>11116696045</v>
      </c>
      <c r="C69" t="s">
        <v>2</v>
      </c>
      <c r="D69" t="s">
        <v>3</v>
      </c>
      <c r="E69" t="s">
        <v>4</v>
      </c>
      <c r="F69" t="s">
        <v>5</v>
      </c>
      <c r="J69" t="s">
        <v>175</v>
      </c>
      <c r="M69" t="s">
        <v>135</v>
      </c>
      <c r="P69" t="s">
        <v>95</v>
      </c>
      <c r="Q69" t="s">
        <v>85</v>
      </c>
      <c r="R69" t="s">
        <v>84</v>
      </c>
      <c r="S69" t="s">
        <v>85</v>
      </c>
      <c r="T69" t="s">
        <v>121</v>
      </c>
      <c r="U69" t="s">
        <v>121</v>
      </c>
      <c r="V69" t="s">
        <v>121</v>
      </c>
      <c r="W69" t="s">
        <v>121</v>
      </c>
      <c r="X69" t="s">
        <v>85</v>
      </c>
      <c r="Y69" t="s">
        <v>121</v>
      </c>
      <c r="Z69" t="s">
        <v>121</v>
      </c>
      <c r="AA69" t="s">
        <v>121</v>
      </c>
      <c r="AB69" t="s">
        <v>121</v>
      </c>
      <c r="AC69" t="s">
        <v>121</v>
      </c>
      <c r="AD69" t="s">
        <v>121</v>
      </c>
      <c r="AE69" t="s">
        <v>121</v>
      </c>
      <c r="AF69" t="s">
        <v>121</v>
      </c>
      <c r="AG69" t="s">
        <v>85</v>
      </c>
      <c r="AH69" t="s">
        <v>121</v>
      </c>
      <c r="AI69" t="s">
        <v>121</v>
      </c>
      <c r="AJ69" t="s">
        <v>299</v>
      </c>
      <c r="AK69" t="s">
        <v>300</v>
      </c>
      <c r="AP69" t="s">
        <v>36</v>
      </c>
      <c r="AQ69" t="s">
        <v>37</v>
      </c>
      <c r="AZ69" t="s">
        <v>46</v>
      </c>
      <c r="BG69" t="s">
        <v>301</v>
      </c>
      <c r="BI69" t="s">
        <v>302</v>
      </c>
      <c r="BK69" t="s">
        <v>87</v>
      </c>
      <c r="BL69" t="s">
        <v>87</v>
      </c>
      <c r="BM69" t="s">
        <v>57</v>
      </c>
      <c r="BN69" t="s">
        <v>58</v>
      </c>
      <c r="BO69" t="s">
        <v>59</v>
      </c>
      <c r="BP69" t="s">
        <v>60</v>
      </c>
      <c r="BQ69" t="s">
        <v>61</v>
      </c>
      <c r="BS69" t="s">
        <v>63</v>
      </c>
      <c r="BT69" t="s">
        <v>64</v>
      </c>
      <c r="BU69" t="s">
        <v>65</v>
      </c>
      <c r="BW69" t="s">
        <v>66</v>
      </c>
      <c r="BY69" t="s">
        <v>134</v>
      </c>
      <c r="CA69" t="s">
        <v>90</v>
      </c>
      <c r="CE69" t="s">
        <v>71</v>
      </c>
      <c r="CJ69" t="s">
        <v>99</v>
      </c>
      <c r="CL69" t="s">
        <v>100</v>
      </c>
      <c r="CM69" t="s">
        <v>303</v>
      </c>
      <c r="CO69" t="s">
        <v>102</v>
      </c>
    </row>
    <row r="70" spans="1:93" x14ac:dyDescent="0.2">
      <c r="A70">
        <v>1460</v>
      </c>
      <c r="B70">
        <v>11115165428</v>
      </c>
      <c r="C70" t="s">
        <v>2</v>
      </c>
      <c r="F70" t="s">
        <v>5</v>
      </c>
      <c r="J70" t="s">
        <v>175</v>
      </c>
      <c r="M70" t="s">
        <v>148</v>
      </c>
      <c r="P70" t="s">
        <v>84</v>
      </c>
      <c r="Q70" t="s">
        <v>84</v>
      </c>
      <c r="R70" t="s">
        <v>84</v>
      </c>
      <c r="S70" t="s">
        <v>84</v>
      </c>
      <c r="T70" t="s">
        <v>85</v>
      </c>
      <c r="U70" t="s">
        <v>85</v>
      </c>
      <c r="V70" t="s">
        <v>85</v>
      </c>
      <c r="W70" t="s">
        <v>84</v>
      </c>
      <c r="X70" t="s">
        <v>84</v>
      </c>
      <c r="Y70" t="s">
        <v>85</v>
      </c>
      <c r="Z70" t="s">
        <v>85</v>
      </c>
      <c r="AA70" t="s">
        <v>95</v>
      </c>
      <c r="AB70" t="s">
        <v>85</v>
      </c>
      <c r="AC70" t="s">
        <v>84</v>
      </c>
      <c r="AD70" t="s">
        <v>84</v>
      </c>
      <c r="AE70" t="s">
        <v>95</v>
      </c>
      <c r="AF70" t="s">
        <v>95</v>
      </c>
      <c r="AG70" t="s">
        <v>95</v>
      </c>
      <c r="AH70" t="s">
        <v>85</v>
      </c>
      <c r="AI70" t="s">
        <v>95</v>
      </c>
      <c r="AJ70" t="s">
        <v>304</v>
      </c>
      <c r="AK70" t="s">
        <v>305</v>
      </c>
      <c r="AM70" t="s">
        <v>33</v>
      </c>
      <c r="AS70" t="s">
        <v>39</v>
      </c>
      <c r="AY70" t="s">
        <v>45</v>
      </c>
      <c r="BB70" t="s">
        <v>48</v>
      </c>
      <c r="BE70" t="s">
        <v>51</v>
      </c>
      <c r="BG70" t="s">
        <v>306</v>
      </c>
      <c r="BI70" t="s">
        <v>152</v>
      </c>
      <c r="BK70" t="s">
        <v>88</v>
      </c>
      <c r="BL70" t="s">
        <v>88</v>
      </c>
      <c r="BM70" t="s">
        <v>57</v>
      </c>
      <c r="BO70" t="s">
        <v>59</v>
      </c>
      <c r="BY70" t="s">
        <v>89</v>
      </c>
      <c r="CA70" t="s">
        <v>98</v>
      </c>
      <c r="CC70" t="s">
        <v>69</v>
      </c>
      <c r="CJ70" t="s">
        <v>109</v>
      </c>
      <c r="CL70" t="s">
        <v>100</v>
      </c>
      <c r="CM70" t="s">
        <v>307</v>
      </c>
      <c r="CO70" t="s">
        <v>93</v>
      </c>
    </row>
    <row r="71" spans="1:93" x14ac:dyDescent="0.2">
      <c r="A71">
        <v>1459</v>
      </c>
      <c r="B71">
        <v>11115145507</v>
      </c>
      <c r="C71" t="s">
        <v>2</v>
      </c>
      <c r="D71" t="s">
        <v>3</v>
      </c>
      <c r="J71" t="s">
        <v>175</v>
      </c>
      <c r="M71" t="s">
        <v>103</v>
      </c>
      <c r="P71" t="s">
        <v>84</v>
      </c>
      <c r="Q71" t="s">
        <v>84</v>
      </c>
      <c r="R71" t="s">
        <v>84</v>
      </c>
      <c r="S71" t="s">
        <v>84</v>
      </c>
      <c r="T71" t="s">
        <v>84</v>
      </c>
      <c r="U71" t="s">
        <v>84</v>
      </c>
      <c r="V71" t="s">
        <v>84</v>
      </c>
      <c r="W71" t="s">
        <v>84</v>
      </c>
      <c r="X71" t="s">
        <v>85</v>
      </c>
      <c r="Y71" t="s">
        <v>84</v>
      </c>
      <c r="Z71" t="s">
        <v>84</v>
      </c>
      <c r="AA71" t="s">
        <v>84</v>
      </c>
      <c r="AB71" t="s">
        <v>84</v>
      </c>
      <c r="AC71" t="s">
        <v>84</v>
      </c>
      <c r="AD71" t="s">
        <v>95</v>
      </c>
      <c r="AE71" t="s">
        <v>95</v>
      </c>
      <c r="AF71" t="s">
        <v>84</v>
      </c>
      <c r="AG71" t="s">
        <v>95</v>
      </c>
      <c r="AH71" t="s">
        <v>95</v>
      </c>
      <c r="AI71" t="s">
        <v>95</v>
      </c>
      <c r="AJ71" t="s">
        <v>308</v>
      </c>
      <c r="AK71" t="s">
        <v>309</v>
      </c>
      <c r="AM71" t="s">
        <v>33</v>
      </c>
      <c r="AQ71" t="s">
        <v>37</v>
      </c>
      <c r="AR71" t="s">
        <v>38</v>
      </c>
      <c r="AY71" t="s">
        <v>45</v>
      </c>
      <c r="BG71" t="s">
        <v>310</v>
      </c>
      <c r="BI71" t="s">
        <v>86</v>
      </c>
      <c r="BK71" t="s">
        <v>88</v>
      </c>
      <c r="BL71" t="s">
        <v>146</v>
      </c>
      <c r="BN71" t="s">
        <v>58</v>
      </c>
      <c r="BO71" t="s">
        <v>59</v>
      </c>
      <c r="BP71" t="s">
        <v>60</v>
      </c>
      <c r="BY71" t="s">
        <v>89</v>
      </c>
      <c r="CA71" t="s">
        <v>73</v>
      </c>
      <c r="CG71" t="s">
        <v>73</v>
      </c>
      <c r="CJ71" t="s">
        <v>99</v>
      </c>
      <c r="CL71" t="s">
        <v>92</v>
      </c>
      <c r="CM71" t="s">
        <v>311</v>
      </c>
      <c r="CO71" t="s">
        <v>93</v>
      </c>
    </row>
    <row r="72" spans="1:93" x14ac:dyDescent="0.2">
      <c r="A72">
        <v>1456</v>
      </c>
      <c r="B72">
        <v>11114512463</v>
      </c>
      <c r="C72" t="s">
        <v>2</v>
      </c>
      <c r="J72" t="s">
        <v>175</v>
      </c>
      <c r="M72" t="s">
        <v>116</v>
      </c>
      <c r="P72" t="s">
        <v>84</v>
      </c>
      <c r="Q72" t="s">
        <v>84</v>
      </c>
      <c r="R72" t="s">
        <v>84</v>
      </c>
      <c r="S72" t="s">
        <v>84</v>
      </c>
      <c r="T72" t="s">
        <v>84</v>
      </c>
      <c r="U72" t="s">
        <v>84</v>
      </c>
      <c r="V72" t="s">
        <v>84</v>
      </c>
      <c r="W72" t="s">
        <v>85</v>
      </c>
      <c r="X72" t="s">
        <v>84</v>
      </c>
      <c r="Y72" t="s">
        <v>85</v>
      </c>
      <c r="Z72" t="s">
        <v>95</v>
      </c>
      <c r="AA72" t="s">
        <v>85</v>
      </c>
      <c r="AB72" t="s">
        <v>85</v>
      </c>
      <c r="AC72" t="s">
        <v>84</v>
      </c>
      <c r="AD72" t="s">
        <v>85</v>
      </c>
      <c r="AE72" t="s">
        <v>85</v>
      </c>
      <c r="AF72" t="s">
        <v>95</v>
      </c>
      <c r="AG72" t="s">
        <v>84</v>
      </c>
      <c r="AH72" t="s">
        <v>85</v>
      </c>
      <c r="AI72" t="s">
        <v>95</v>
      </c>
      <c r="AJ72" t="s">
        <v>312</v>
      </c>
      <c r="AK72" t="s">
        <v>313</v>
      </c>
      <c r="AX72" t="s">
        <v>44</v>
      </c>
      <c r="AY72" t="s">
        <v>45</v>
      </c>
      <c r="BI72" t="s">
        <v>141</v>
      </c>
      <c r="BK72" t="s">
        <v>88</v>
      </c>
      <c r="BL72" t="s">
        <v>88</v>
      </c>
      <c r="BM72" t="s">
        <v>57</v>
      </c>
      <c r="BN72" t="s">
        <v>58</v>
      </c>
      <c r="BO72" t="s">
        <v>59</v>
      </c>
      <c r="BY72" t="s">
        <v>97</v>
      </c>
      <c r="CA72" t="s">
        <v>98</v>
      </c>
      <c r="CC72" t="s">
        <v>69</v>
      </c>
      <c r="CJ72" t="s">
        <v>109</v>
      </c>
      <c r="CL72" t="s">
        <v>100</v>
      </c>
      <c r="CO72" t="s">
        <v>102</v>
      </c>
    </row>
    <row r="73" spans="1:93" x14ac:dyDescent="0.2">
      <c r="A73">
        <v>1454</v>
      </c>
      <c r="B73">
        <v>11114255025</v>
      </c>
      <c r="C73" t="s">
        <v>2</v>
      </c>
      <c r="D73" t="s">
        <v>3</v>
      </c>
      <c r="J73" t="s">
        <v>175</v>
      </c>
      <c r="M73" t="s">
        <v>116</v>
      </c>
      <c r="P73" t="s">
        <v>85</v>
      </c>
      <c r="Q73" t="s">
        <v>84</v>
      </c>
      <c r="R73" t="s">
        <v>85</v>
      </c>
      <c r="S73" t="s">
        <v>85</v>
      </c>
      <c r="T73" t="s">
        <v>95</v>
      </c>
      <c r="U73" t="s">
        <v>95</v>
      </c>
      <c r="V73" t="s">
        <v>95</v>
      </c>
      <c r="W73" t="s">
        <v>95</v>
      </c>
      <c r="X73" t="s">
        <v>84</v>
      </c>
      <c r="Y73" t="s">
        <v>85</v>
      </c>
      <c r="Z73" t="s">
        <v>96</v>
      </c>
      <c r="AA73" t="s">
        <v>95</v>
      </c>
      <c r="AB73" t="s">
        <v>95</v>
      </c>
      <c r="AC73" t="s">
        <v>95</v>
      </c>
      <c r="AD73" t="s">
        <v>96</v>
      </c>
      <c r="AE73" t="s">
        <v>95</v>
      </c>
      <c r="AF73" t="s">
        <v>95</v>
      </c>
      <c r="AG73" t="s">
        <v>95</v>
      </c>
      <c r="AH73" t="s">
        <v>95</v>
      </c>
      <c r="AI73" t="s">
        <v>121</v>
      </c>
      <c r="AJ73" t="s">
        <v>314</v>
      </c>
      <c r="AK73" t="s">
        <v>279</v>
      </c>
      <c r="AT73" t="s">
        <v>40</v>
      </c>
      <c r="AX73" t="s">
        <v>44</v>
      </c>
      <c r="BG73" t="s">
        <v>315</v>
      </c>
      <c r="BI73" t="s">
        <v>141</v>
      </c>
      <c r="BK73" t="s">
        <v>88</v>
      </c>
      <c r="BL73" t="s">
        <v>88</v>
      </c>
      <c r="BS73" t="s">
        <v>63</v>
      </c>
      <c r="BY73" t="s">
        <v>97</v>
      </c>
      <c r="CA73" t="s">
        <v>90</v>
      </c>
      <c r="CC73" t="s">
        <v>69</v>
      </c>
      <c r="CJ73" t="s">
        <v>99</v>
      </c>
      <c r="CL73" t="s">
        <v>110</v>
      </c>
      <c r="CM73" t="s">
        <v>316</v>
      </c>
      <c r="CO73" t="s">
        <v>102</v>
      </c>
    </row>
    <row r="74" spans="1:93" x14ac:dyDescent="0.2">
      <c r="A74">
        <v>1442</v>
      </c>
      <c r="B74">
        <v>11113413040</v>
      </c>
      <c r="C74" t="s">
        <v>2</v>
      </c>
      <c r="J74" t="s">
        <v>175</v>
      </c>
      <c r="M74" t="s">
        <v>103</v>
      </c>
      <c r="P74" t="s">
        <v>84</v>
      </c>
      <c r="Q74" t="s">
        <v>85</v>
      </c>
      <c r="R74" t="s">
        <v>85</v>
      </c>
      <c r="S74" t="s">
        <v>85</v>
      </c>
      <c r="T74" t="s">
        <v>84</v>
      </c>
      <c r="U74" t="s">
        <v>85</v>
      </c>
      <c r="V74" t="s">
        <v>85</v>
      </c>
      <c r="W74" t="s">
        <v>84</v>
      </c>
      <c r="X74" t="s">
        <v>85</v>
      </c>
      <c r="Y74" t="s">
        <v>85</v>
      </c>
      <c r="Z74" t="s">
        <v>85</v>
      </c>
      <c r="AA74" t="s">
        <v>85</v>
      </c>
      <c r="AB74" t="s">
        <v>85</v>
      </c>
      <c r="AC74" t="s">
        <v>85</v>
      </c>
      <c r="AD74" t="s">
        <v>85</v>
      </c>
      <c r="AE74" t="s">
        <v>85</v>
      </c>
      <c r="AF74" t="s">
        <v>85</v>
      </c>
      <c r="AG74" t="s">
        <v>85</v>
      </c>
      <c r="AH74" t="s">
        <v>85</v>
      </c>
      <c r="AI74" t="s">
        <v>121</v>
      </c>
      <c r="AO74" t="s">
        <v>35</v>
      </c>
      <c r="AS74" t="s">
        <v>39</v>
      </c>
      <c r="AX74" t="s">
        <v>44</v>
      </c>
      <c r="AY74" t="s">
        <v>45</v>
      </c>
      <c r="AZ74" t="s">
        <v>46</v>
      </c>
      <c r="BI74" t="s">
        <v>86</v>
      </c>
      <c r="BK74" t="s">
        <v>88</v>
      </c>
      <c r="BL74" t="s">
        <v>88</v>
      </c>
      <c r="BM74" t="s">
        <v>57</v>
      </c>
      <c r="BO74" t="s">
        <v>59</v>
      </c>
      <c r="BR74" t="s">
        <v>62</v>
      </c>
      <c r="BY74" t="s">
        <v>89</v>
      </c>
      <c r="CA74" t="s">
        <v>98</v>
      </c>
      <c r="CC74" t="s">
        <v>69</v>
      </c>
      <c r="CJ74" t="s">
        <v>109</v>
      </c>
      <c r="CL74" t="s">
        <v>100</v>
      </c>
      <c r="CM74" t="s">
        <v>211</v>
      </c>
      <c r="CO74" t="s">
        <v>93</v>
      </c>
    </row>
    <row r="75" spans="1:93" x14ac:dyDescent="0.2">
      <c r="A75">
        <v>1439</v>
      </c>
      <c r="B75">
        <v>11113082618</v>
      </c>
      <c r="C75" t="s">
        <v>2</v>
      </c>
      <c r="J75" t="s">
        <v>175</v>
      </c>
      <c r="M75" t="s">
        <v>148</v>
      </c>
      <c r="P75" t="s">
        <v>84</v>
      </c>
      <c r="Q75" t="s">
        <v>84</v>
      </c>
      <c r="R75" t="s">
        <v>84</v>
      </c>
      <c r="S75" t="s">
        <v>84</v>
      </c>
      <c r="T75" t="s">
        <v>84</v>
      </c>
      <c r="U75" t="s">
        <v>84</v>
      </c>
      <c r="V75" t="s">
        <v>85</v>
      </c>
      <c r="W75" t="s">
        <v>84</v>
      </c>
      <c r="X75" t="s">
        <v>84</v>
      </c>
      <c r="Y75" t="s">
        <v>84</v>
      </c>
      <c r="Z75" t="s">
        <v>85</v>
      </c>
      <c r="AA75" t="s">
        <v>84</v>
      </c>
      <c r="AB75" t="s">
        <v>84</v>
      </c>
      <c r="AC75" t="s">
        <v>84</v>
      </c>
      <c r="AD75" t="s">
        <v>95</v>
      </c>
      <c r="AE75" t="s">
        <v>95</v>
      </c>
      <c r="AF75" t="s">
        <v>85</v>
      </c>
      <c r="AG75" t="s">
        <v>95</v>
      </c>
      <c r="AH75" t="s">
        <v>85</v>
      </c>
      <c r="AI75" t="s">
        <v>95</v>
      </c>
      <c r="AJ75" t="s">
        <v>317</v>
      </c>
      <c r="AM75" t="s">
        <v>33</v>
      </c>
      <c r="AN75" t="s">
        <v>34</v>
      </c>
      <c r="AP75" t="s">
        <v>36</v>
      </c>
      <c r="AZ75" t="s">
        <v>46</v>
      </c>
      <c r="BE75" t="s">
        <v>51</v>
      </c>
      <c r="BI75" t="s">
        <v>86</v>
      </c>
      <c r="BK75" t="s">
        <v>88</v>
      </c>
      <c r="BL75" t="s">
        <v>146</v>
      </c>
      <c r="BM75" t="s">
        <v>57</v>
      </c>
      <c r="BN75" t="s">
        <v>58</v>
      </c>
      <c r="BP75" t="s">
        <v>60</v>
      </c>
      <c r="BS75" t="s">
        <v>63</v>
      </c>
      <c r="BY75" t="s">
        <v>134</v>
      </c>
      <c r="CA75" t="s">
        <v>98</v>
      </c>
      <c r="CC75" t="s">
        <v>69</v>
      </c>
      <c r="CJ75" t="s">
        <v>99</v>
      </c>
      <c r="CL75" t="s">
        <v>100</v>
      </c>
      <c r="CO75" t="s">
        <v>102</v>
      </c>
    </row>
    <row r="76" spans="1:93" x14ac:dyDescent="0.2">
      <c r="A76">
        <v>1438</v>
      </c>
      <c r="B76">
        <v>11113062079</v>
      </c>
      <c r="C76" t="s">
        <v>2</v>
      </c>
      <c r="D76" t="s">
        <v>3</v>
      </c>
      <c r="F76" t="s">
        <v>5</v>
      </c>
      <c r="J76" t="s">
        <v>175</v>
      </c>
      <c r="M76" t="s">
        <v>94</v>
      </c>
      <c r="P76" t="s">
        <v>84</v>
      </c>
      <c r="Q76" t="s">
        <v>84</v>
      </c>
      <c r="R76" t="s">
        <v>84</v>
      </c>
      <c r="S76" t="s">
        <v>84</v>
      </c>
      <c r="T76" t="s">
        <v>84</v>
      </c>
      <c r="U76" t="s">
        <v>84</v>
      </c>
      <c r="V76" t="s">
        <v>84</v>
      </c>
      <c r="W76" t="s">
        <v>85</v>
      </c>
      <c r="X76" t="s">
        <v>84</v>
      </c>
      <c r="Y76" t="s">
        <v>84</v>
      </c>
      <c r="Z76" t="s">
        <v>84</v>
      </c>
      <c r="AA76" t="s">
        <v>84</v>
      </c>
      <c r="AB76" t="s">
        <v>84</v>
      </c>
      <c r="AC76" t="s">
        <v>84</v>
      </c>
      <c r="AD76" t="s">
        <v>84</v>
      </c>
      <c r="AE76" t="s">
        <v>85</v>
      </c>
      <c r="AF76" t="s">
        <v>85</v>
      </c>
      <c r="AG76" t="s">
        <v>85</v>
      </c>
      <c r="AH76" t="s">
        <v>95</v>
      </c>
      <c r="AI76" t="s">
        <v>95</v>
      </c>
      <c r="AJ76" t="s">
        <v>318</v>
      </c>
      <c r="AK76" t="s">
        <v>319</v>
      </c>
      <c r="AP76" t="s">
        <v>36</v>
      </c>
      <c r="BG76" t="s">
        <v>320</v>
      </c>
      <c r="BI76" t="s">
        <v>73</v>
      </c>
      <c r="BK76" t="s">
        <v>146</v>
      </c>
      <c r="BL76" t="s">
        <v>87</v>
      </c>
      <c r="BQ76" t="s">
        <v>61</v>
      </c>
      <c r="BY76" t="s">
        <v>114</v>
      </c>
      <c r="CA76" t="s">
        <v>98</v>
      </c>
      <c r="CC76" t="s">
        <v>69</v>
      </c>
      <c r="CJ76" t="s">
        <v>109</v>
      </c>
      <c r="CL76" t="s">
        <v>110</v>
      </c>
      <c r="CM76" t="s">
        <v>321</v>
      </c>
      <c r="CO76" t="s">
        <v>102</v>
      </c>
    </row>
    <row r="77" spans="1:93" x14ac:dyDescent="0.2">
      <c r="A77">
        <v>1430</v>
      </c>
      <c r="B77">
        <v>11112787335</v>
      </c>
      <c r="C77" t="s">
        <v>2</v>
      </c>
      <c r="J77" t="s">
        <v>175</v>
      </c>
      <c r="M77" t="s">
        <v>116</v>
      </c>
      <c r="P77" t="s">
        <v>85</v>
      </c>
      <c r="Q77" t="s">
        <v>84</v>
      </c>
      <c r="R77" t="s">
        <v>85</v>
      </c>
      <c r="S77" t="s">
        <v>95</v>
      </c>
      <c r="T77" t="s">
        <v>84</v>
      </c>
      <c r="U77" t="s">
        <v>85</v>
      </c>
      <c r="V77" t="s">
        <v>95</v>
      </c>
      <c r="W77" t="s">
        <v>85</v>
      </c>
      <c r="X77" t="s">
        <v>95</v>
      </c>
      <c r="Y77" t="s">
        <v>95</v>
      </c>
      <c r="Z77" t="s">
        <v>85</v>
      </c>
      <c r="AA77" t="s">
        <v>95</v>
      </c>
      <c r="AB77" t="s">
        <v>85</v>
      </c>
      <c r="AC77" t="s">
        <v>85</v>
      </c>
      <c r="AD77" t="s">
        <v>95</v>
      </c>
      <c r="AE77" t="s">
        <v>95</v>
      </c>
      <c r="AF77" t="s">
        <v>95</v>
      </c>
      <c r="AG77" t="s">
        <v>85</v>
      </c>
      <c r="AH77" t="s">
        <v>85</v>
      </c>
      <c r="AI77" t="s">
        <v>85</v>
      </c>
      <c r="AJ77" t="s">
        <v>322</v>
      </c>
      <c r="AK77" t="s">
        <v>188</v>
      </c>
      <c r="AS77" t="s">
        <v>39</v>
      </c>
      <c r="AW77" t="s">
        <v>43</v>
      </c>
      <c r="BA77" t="s">
        <v>47</v>
      </c>
      <c r="BG77" t="s">
        <v>323</v>
      </c>
      <c r="BI77" t="s">
        <v>86</v>
      </c>
      <c r="BK77" t="s">
        <v>88</v>
      </c>
      <c r="BL77" t="s">
        <v>88</v>
      </c>
      <c r="BM77" t="s">
        <v>57</v>
      </c>
      <c r="BN77" t="s">
        <v>58</v>
      </c>
      <c r="BO77" t="s">
        <v>59</v>
      </c>
      <c r="BY77" t="s">
        <v>114</v>
      </c>
      <c r="CA77" t="s">
        <v>98</v>
      </c>
      <c r="CC77" t="s">
        <v>69</v>
      </c>
      <c r="CJ77" t="s">
        <v>109</v>
      </c>
      <c r="CL77" t="s">
        <v>100</v>
      </c>
      <c r="CM77" t="s">
        <v>111</v>
      </c>
      <c r="CO77" t="s">
        <v>102</v>
      </c>
    </row>
    <row r="78" spans="1:93" x14ac:dyDescent="0.2">
      <c r="A78">
        <v>1429</v>
      </c>
      <c r="B78">
        <v>11112694195</v>
      </c>
      <c r="C78" t="s">
        <v>2</v>
      </c>
      <c r="J78" t="s">
        <v>175</v>
      </c>
      <c r="M78" t="s">
        <v>103</v>
      </c>
      <c r="P78" t="s">
        <v>84</v>
      </c>
      <c r="Q78" t="s">
        <v>84</v>
      </c>
      <c r="R78" t="s">
        <v>85</v>
      </c>
      <c r="S78" t="s">
        <v>85</v>
      </c>
      <c r="T78" t="s">
        <v>85</v>
      </c>
      <c r="U78" t="s">
        <v>85</v>
      </c>
      <c r="V78" t="s">
        <v>84</v>
      </c>
      <c r="W78" t="s">
        <v>85</v>
      </c>
      <c r="X78" t="s">
        <v>85</v>
      </c>
      <c r="Y78" t="s">
        <v>85</v>
      </c>
      <c r="Z78" t="s">
        <v>85</v>
      </c>
      <c r="AA78" t="s">
        <v>85</v>
      </c>
      <c r="AB78" t="s">
        <v>85</v>
      </c>
      <c r="AC78" t="s">
        <v>85</v>
      </c>
      <c r="AD78" t="s">
        <v>85</v>
      </c>
      <c r="AE78" t="s">
        <v>85</v>
      </c>
      <c r="AF78" t="s">
        <v>85</v>
      </c>
      <c r="AG78" t="s">
        <v>95</v>
      </c>
      <c r="AH78" t="s">
        <v>95</v>
      </c>
      <c r="AI78" t="s">
        <v>95</v>
      </c>
      <c r="AJ78" t="s">
        <v>324</v>
      </c>
      <c r="AK78" t="s">
        <v>325</v>
      </c>
      <c r="AN78" t="s">
        <v>34</v>
      </c>
      <c r="AP78" t="s">
        <v>36</v>
      </c>
      <c r="AR78" t="s">
        <v>38</v>
      </c>
      <c r="AV78" t="s">
        <v>42</v>
      </c>
      <c r="AZ78" t="s">
        <v>46</v>
      </c>
      <c r="BG78" t="s">
        <v>325</v>
      </c>
      <c r="BI78" t="s">
        <v>86</v>
      </c>
      <c r="BK78" t="s">
        <v>87</v>
      </c>
      <c r="BL78" t="s">
        <v>107</v>
      </c>
      <c r="BM78" t="s">
        <v>57</v>
      </c>
      <c r="BO78" t="s">
        <v>59</v>
      </c>
      <c r="BR78" t="s">
        <v>62</v>
      </c>
      <c r="BY78" t="s">
        <v>89</v>
      </c>
      <c r="CA78" t="s">
        <v>90</v>
      </c>
      <c r="CC78" t="s">
        <v>69</v>
      </c>
      <c r="CJ78" t="s">
        <v>91</v>
      </c>
      <c r="CL78" t="s">
        <v>110</v>
      </c>
      <c r="CM78" t="s">
        <v>326</v>
      </c>
      <c r="CO78" t="s">
        <v>93</v>
      </c>
    </row>
    <row r="79" spans="1:93" x14ac:dyDescent="0.2">
      <c r="A79">
        <v>1428</v>
      </c>
      <c r="B79">
        <v>11112642164</v>
      </c>
      <c r="C79" t="s">
        <v>2</v>
      </c>
      <c r="F79" t="s">
        <v>5</v>
      </c>
      <c r="J79" t="s">
        <v>175</v>
      </c>
      <c r="M79" t="s">
        <v>94</v>
      </c>
      <c r="P79" t="s">
        <v>84</v>
      </c>
      <c r="Q79" t="s">
        <v>84</v>
      </c>
      <c r="R79" t="s">
        <v>84</v>
      </c>
      <c r="S79" t="s">
        <v>84</v>
      </c>
      <c r="T79" t="s">
        <v>84</v>
      </c>
      <c r="U79" t="s">
        <v>84</v>
      </c>
      <c r="V79" t="s">
        <v>84</v>
      </c>
      <c r="W79" t="s">
        <v>84</v>
      </c>
      <c r="X79" t="s">
        <v>84</v>
      </c>
      <c r="Y79" t="s">
        <v>84</v>
      </c>
      <c r="Z79" t="s">
        <v>84</v>
      </c>
      <c r="AA79" t="s">
        <v>121</v>
      </c>
      <c r="AB79" t="s">
        <v>84</v>
      </c>
      <c r="AC79" t="s">
        <v>84</v>
      </c>
      <c r="AD79" t="s">
        <v>84</v>
      </c>
      <c r="AE79" t="s">
        <v>95</v>
      </c>
      <c r="AF79" t="s">
        <v>84</v>
      </c>
      <c r="AG79" t="s">
        <v>95</v>
      </c>
      <c r="AH79" t="s">
        <v>84</v>
      </c>
      <c r="AI79" t="s">
        <v>121</v>
      </c>
      <c r="AJ79" t="s">
        <v>327</v>
      </c>
      <c r="AK79" t="s">
        <v>328</v>
      </c>
      <c r="AM79" t="s">
        <v>33</v>
      </c>
      <c r="AQ79" t="s">
        <v>37</v>
      </c>
      <c r="AS79" t="s">
        <v>39</v>
      </c>
      <c r="AW79" t="s">
        <v>43</v>
      </c>
      <c r="BB79" t="s">
        <v>48</v>
      </c>
      <c r="BI79" t="s">
        <v>86</v>
      </c>
      <c r="BK79" t="s">
        <v>146</v>
      </c>
      <c r="BL79" t="s">
        <v>146</v>
      </c>
      <c r="BM79" t="s">
        <v>57</v>
      </c>
      <c r="BO79" t="s">
        <v>59</v>
      </c>
      <c r="BP79" t="s">
        <v>60</v>
      </c>
      <c r="BQ79" t="s">
        <v>61</v>
      </c>
      <c r="BY79" t="s">
        <v>134</v>
      </c>
      <c r="CA79" t="s">
        <v>98</v>
      </c>
      <c r="CC79" t="s">
        <v>69</v>
      </c>
      <c r="CJ79" t="s">
        <v>99</v>
      </c>
      <c r="CL79" t="s">
        <v>92</v>
      </c>
      <c r="CO79" t="s">
        <v>92</v>
      </c>
    </row>
    <row r="80" spans="1:93" x14ac:dyDescent="0.2">
      <c r="A80">
        <v>1419</v>
      </c>
      <c r="B80">
        <v>11112347873</v>
      </c>
      <c r="C80" t="s">
        <v>2</v>
      </c>
      <c r="D80" t="s">
        <v>3</v>
      </c>
      <c r="J80" t="s">
        <v>175</v>
      </c>
      <c r="M80" t="s">
        <v>103</v>
      </c>
      <c r="P80" t="s">
        <v>84</v>
      </c>
      <c r="Q80" t="s">
        <v>84</v>
      </c>
      <c r="R80" t="s">
        <v>84</v>
      </c>
      <c r="S80" t="s">
        <v>84</v>
      </c>
      <c r="T80" t="s">
        <v>84</v>
      </c>
      <c r="U80" t="s">
        <v>84</v>
      </c>
      <c r="V80" t="s">
        <v>84</v>
      </c>
      <c r="W80" t="s">
        <v>84</v>
      </c>
      <c r="X80" t="s">
        <v>84</v>
      </c>
      <c r="Y80" t="s">
        <v>84</v>
      </c>
      <c r="Z80" t="s">
        <v>84</v>
      </c>
      <c r="AA80" t="s">
        <v>84</v>
      </c>
      <c r="AB80" t="s">
        <v>84</v>
      </c>
      <c r="AC80" t="s">
        <v>84</v>
      </c>
      <c r="AD80" t="s">
        <v>84</v>
      </c>
      <c r="AE80" t="s">
        <v>84</v>
      </c>
      <c r="AF80" t="s">
        <v>84</v>
      </c>
      <c r="AG80" t="s">
        <v>85</v>
      </c>
      <c r="AH80" t="s">
        <v>85</v>
      </c>
      <c r="AI80" t="s">
        <v>95</v>
      </c>
      <c r="AJ80" t="s">
        <v>329</v>
      </c>
      <c r="AK80" t="s">
        <v>330</v>
      </c>
      <c r="AO80" t="s">
        <v>35</v>
      </c>
      <c r="AU80" t="s">
        <v>41</v>
      </c>
      <c r="AX80" t="s">
        <v>44</v>
      </c>
      <c r="AZ80" t="s">
        <v>46</v>
      </c>
      <c r="BE80" t="s">
        <v>51</v>
      </c>
      <c r="BG80" t="s">
        <v>331</v>
      </c>
      <c r="BI80" t="s">
        <v>86</v>
      </c>
      <c r="BK80" t="s">
        <v>88</v>
      </c>
      <c r="BL80" t="s">
        <v>88</v>
      </c>
      <c r="BN80" t="s">
        <v>58</v>
      </c>
      <c r="BP80" t="s">
        <v>60</v>
      </c>
      <c r="BY80" t="s">
        <v>89</v>
      </c>
      <c r="CA80" t="s">
        <v>98</v>
      </c>
      <c r="CC80" t="s">
        <v>69</v>
      </c>
      <c r="CJ80" t="s">
        <v>109</v>
      </c>
      <c r="CL80" t="s">
        <v>110</v>
      </c>
      <c r="CM80" t="s">
        <v>332</v>
      </c>
      <c r="CO80" t="s">
        <v>93</v>
      </c>
    </row>
    <row r="81" spans="1:93" x14ac:dyDescent="0.2">
      <c r="A81">
        <v>1417</v>
      </c>
      <c r="B81">
        <v>11112322930</v>
      </c>
      <c r="C81" t="s">
        <v>2</v>
      </c>
      <c r="D81" t="s">
        <v>3</v>
      </c>
      <c r="F81" t="s">
        <v>5</v>
      </c>
      <c r="J81" t="s">
        <v>175</v>
      </c>
      <c r="M81" t="s">
        <v>103</v>
      </c>
      <c r="P81" t="s">
        <v>84</v>
      </c>
      <c r="Q81" t="s">
        <v>84</v>
      </c>
      <c r="R81" t="s">
        <v>85</v>
      </c>
      <c r="S81" t="s">
        <v>84</v>
      </c>
      <c r="T81" t="s">
        <v>85</v>
      </c>
      <c r="U81" t="s">
        <v>84</v>
      </c>
      <c r="V81" t="s">
        <v>85</v>
      </c>
      <c r="W81" t="s">
        <v>84</v>
      </c>
      <c r="X81" t="s">
        <v>84</v>
      </c>
      <c r="Y81" t="s">
        <v>85</v>
      </c>
      <c r="Z81" t="s">
        <v>96</v>
      </c>
      <c r="AA81" t="s">
        <v>84</v>
      </c>
      <c r="AB81" t="s">
        <v>84</v>
      </c>
      <c r="AC81" t="s">
        <v>85</v>
      </c>
      <c r="AD81" t="s">
        <v>85</v>
      </c>
      <c r="AE81" t="s">
        <v>96</v>
      </c>
      <c r="AF81" t="s">
        <v>84</v>
      </c>
      <c r="AG81" t="s">
        <v>85</v>
      </c>
      <c r="AH81" t="s">
        <v>85</v>
      </c>
      <c r="AI81" t="s">
        <v>95</v>
      </c>
      <c r="AJ81" t="s">
        <v>333</v>
      </c>
      <c r="AK81" t="s">
        <v>334</v>
      </c>
      <c r="AN81" t="s">
        <v>34</v>
      </c>
      <c r="AO81" t="s">
        <v>35</v>
      </c>
      <c r="AQ81" t="s">
        <v>37</v>
      </c>
      <c r="AY81" t="s">
        <v>45</v>
      </c>
      <c r="BI81" t="s">
        <v>133</v>
      </c>
      <c r="BK81" t="s">
        <v>87</v>
      </c>
      <c r="BL81" t="s">
        <v>87</v>
      </c>
      <c r="BM81" t="s">
        <v>57</v>
      </c>
      <c r="BN81" t="s">
        <v>58</v>
      </c>
      <c r="BO81" t="s">
        <v>59</v>
      </c>
      <c r="BP81" t="s">
        <v>60</v>
      </c>
      <c r="BY81" t="s">
        <v>97</v>
      </c>
      <c r="CA81" t="s">
        <v>98</v>
      </c>
      <c r="CC81" t="s">
        <v>69</v>
      </c>
      <c r="CJ81" t="s">
        <v>109</v>
      </c>
      <c r="CL81" t="s">
        <v>100</v>
      </c>
      <c r="CM81" t="s">
        <v>335</v>
      </c>
      <c r="CO81" t="s">
        <v>102</v>
      </c>
    </row>
    <row r="82" spans="1:93" x14ac:dyDescent="0.2">
      <c r="A82">
        <v>1405</v>
      </c>
      <c r="B82">
        <v>11112205867</v>
      </c>
      <c r="C82" t="s">
        <v>2</v>
      </c>
      <c r="J82" t="s">
        <v>175</v>
      </c>
      <c r="M82" t="s">
        <v>135</v>
      </c>
      <c r="P82" t="s">
        <v>84</v>
      </c>
      <c r="Q82" t="s">
        <v>84</v>
      </c>
      <c r="R82" t="s">
        <v>84</v>
      </c>
      <c r="S82" t="s">
        <v>84</v>
      </c>
      <c r="T82" t="s">
        <v>85</v>
      </c>
      <c r="U82" t="s">
        <v>84</v>
      </c>
      <c r="V82" t="s">
        <v>84</v>
      </c>
      <c r="W82" t="s">
        <v>85</v>
      </c>
      <c r="X82" t="s">
        <v>84</v>
      </c>
      <c r="Y82" t="s">
        <v>85</v>
      </c>
      <c r="Z82" t="s">
        <v>85</v>
      </c>
      <c r="AA82" t="s">
        <v>85</v>
      </c>
      <c r="AB82" t="s">
        <v>85</v>
      </c>
      <c r="AC82" t="s">
        <v>84</v>
      </c>
      <c r="AD82" t="s">
        <v>85</v>
      </c>
      <c r="AE82" t="s">
        <v>85</v>
      </c>
      <c r="AF82" t="s">
        <v>85</v>
      </c>
      <c r="AG82" t="s">
        <v>84</v>
      </c>
      <c r="AH82" t="s">
        <v>85</v>
      </c>
      <c r="AI82" t="s">
        <v>95</v>
      </c>
      <c r="AQ82" t="s">
        <v>37</v>
      </c>
      <c r="AS82" t="s">
        <v>39</v>
      </c>
      <c r="AT82" t="s">
        <v>40</v>
      </c>
      <c r="AU82" t="s">
        <v>41</v>
      </c>
      <c r="AZ82" t="s">
        <v>46</v>
      </c>
      <c r="BI82" t="s">
        <v>86</v>
      </c>
      <c r="BK82" t="s">
        <v>146</v>
      </c>
      <c r="BL82" t="s">
        <v>146</v>
      </c>
      <c r="BO82" t="s">
        <v>59</v>
      </c>
      <c r="BY82" t="s">
        <v>97</v>
      </c>
      <c r="CA82" t="s">
        <v>98</v>
      </c>
      <c r="CC82" t="s">
        <v>69</v>
      </c>
      <c r="CJ82" t="s">
        <v>99</v>
      </c>
      <c r="CL82" t="s">
        <v>92</v>
      </c>
      <c r="CO82" t="s">
        <v>93</v>
      </c>
    </row>
    <row r="83" spans="1:93" x14ac:dyDescent="0.2">
      <c r="A83">
        <v>1402</v>
      </c>
      <c r="B83">
        <v>11112199006</v>
      </c>
      <c r="C83" t="s">
        <v>2</v>
      </c>
      <c r="D83" t="s">
        <v>3</v>
      </c>
      <c r="F83" t="s">
        <v>5</v>
      </c>
      <c r="J83" t="s">
        <v>175</v>
      </c>
      <c r="M83" t="s">
        <v>83</v>
      </c>
      <c r="P83" t="s">
        <v>84</v>
      </c>
      <c r="Q83" t="s">
        <v>84</v>
      </c>
      <c r="R83" t="s">
        <v>84</v>
      </c>
      <c r="S83" t="s">
        <v>84</v>
      </c>
      <c r="T83" t="s">
        <v>84</v>
      </c>
      <c r="U83" t="s">
        <v>85</v>
      </c>
      <c r="V83" t="s">
        <v>84</v>
      </c>
      <c r="W83" t="s">
        <v>84</v>
      </c>
      <c r="X83" t="s">
        <v>84</v>
      </c>
      <c r="Y83" t="s">
        <v>84</v>
      </c>
      <c r="Z83" t="s">
        <v>85</v>
      </c>
      <c r="AA83" t="s">
        <v>95</v>
      </c>
      <c r="AB83" t="s">
        <v>84</v>
      </c>
      <c r="AC83" t="s">
        <v>96</v>
      </c>
      <c r="AD83" t="s">
        <v>96</v>
      </c>
      <c r="AE83" t="s">
        <v>96</v>
      </c>
      <c r="AF83" t="s">
        <v>85</v>
      </c>
      <c r="AG83" t="s">
        <v>96</v>
      </c>
      <c r="AH83" t="s">
        <v>85</v>
      </c>
      <c r="AI83" t="s">
        <v>121</v>
      </c>
      <c r="AJ83" t="s">
        <v>336</v>
      </c>
      <c r="AK83" t="s">
        <v>337</v>
      </c>
      <c r="AN83" t="s">
        <v>34</v>
      </c>
      <c r="AO83" t="s">
        <v>35</v>
      </c>
      <c r="AP83" t="s">
        <v>36</v>
      </c>
      <c r="BB83" t="s">
        <v>48</v>
      </c>
      <c r="BE83" t="s">
        <v>51</v>
      </c>
      <c r="BG83" t="s">
        <v>338</v>
      </c>
      <c r="BI83" t="s">
        <v>133</v>
      </c>
      <c r="BK83" t="s">
        <v>107</v>
      </c>
      <c r="BL83" t="s">
        <v>107</v>
      </c>
      <c r="BM83" t="s">
        <v>57</v>
      </c>
      <c r="BO83" t="s">
        <v>59</v>
      </c>
      <c r="BP83" t="s">
        <v>60</v>
      </c>
      <c r="BY83" t="s">
        <v>97</v>
      </c>
      <c r="CA83" t="s">
        <v>98</v>
      </c>
      <c r="CC83" t="s">
        <v>69</v>
      </c>
      <c r="CJ83" t="s">
        <v>109</v>
      </c>
      <c r="CL83" t="s">
        <v>100</v>
      </c>
      <c r="CM83" t="s">
        <v>120</v>
      </c>
      <c r="CO83" t="s">
        <v>93</v>
      </c>
    </row>
    <row r="84" spans="1:93" x14ac:dyDescent="0.2">
      <c r="A84">
        <v>1399</v>
      </c>
      <c r="B84">
        <v>11112088100</v>
      </c>
      <c r="C84" t="s">
        <v>2</v>
      </c>
      <c r="F84" t="s">
        <v>5</v>
      </c>
      <c r="J84" t="s">
        <v>175</v>
      </c>
      <c r="M84" t="s">
        <v>83</v>
      </c>
      <c r="P84" t="s">
        <v>84</v>
      </c>
      <c r="Q84" t="s">
        <v>84</v>
      </c>
      <c r="R84" t="s">
        <v>84</v>
      </c>
      <c r="S84" t="s">
        <v>84</v>
      </c>
      <c r="T84" t="s">
        <v>85</v>
      </c>
      <c r="U84" t="s">
        <v>84</v>
      </c>
      <c r="V84" t="s">
        <v>84</v>
      </c>
      <c r="W84" t="s">
        <v>85</v>
      </c>
      <c r="X84" t="s">
        <v>85</v>
      </c>
      <c r="Y84" t="s">
        <v>84</v>
      </c>
      <c r="Z84" t="s">
        <v>85</v>
      </c>
      <c r="AA84" t="s">
        <v>85</v>
      </c>
      <c r="AB84" t="s">
        <v>84</v>
      </c>
      <c r="AC84" t="s">
        <v>95</v>
      </c>
      <c r="AD84" t="s">
        <v>95</v>
      </c>
      <c r="AE84" t="s">
        <v>85</v>
      </c>
      <c r="AF84" t="s">
        <v>85</v>
      </c>
      <c r="AG84" t="s">
        <v>85</v>
      </c>
      <c r="AH84" t="s">
        <v>85</v>
      </c>
      <c r="AI84" t="s">
        <v>96</v>
      </c>
      <c r="AJ84" t="s">
        <v>339</v>
      </c>
      <c r="AP84" t="s">
        <v>36</v>
      </c>
      <c r="BG84" t="s">
        <v>340</v>
      </c>
      <c r="BI84" t="s">
        <v>141</v>
      </c>
      <c r="BK84" t="s">
        <v>88</v>
      </c>
      <c r="BL84" t="s">
        <v>87</v>
      </c>
      <c r="BM84" t="s">
        <v>57</v>
      </c>
      <c r="BN84" t="s">
        <v>58</v>
      </c>
      <c r="BY84" t="s">
        <v>89</v>
      </c>
      <c r="CA84" t="s">
        <v>73</v>
      </c>
      <c r="CG84" t="s">
        <v>73</v>
      </c>
      <c r="CJ84" t="s">
        <v>99</v>
      </c>
      <c r="CL84" t="s">
        <v>100</v>
      </c>
      <c r="CO84" t="s">
        <v>93</v>
      </c>
    </row>
    <row r="85" spans="1:93" x14ac:dyDescent="0.2">
      <c r="A85">
        <v>1398</v>
      </c>
      <c r="B85">
        <v>11111992748</v>
      </c>
      <c r="C85" t="s">
        <v>2</v>
      </c>
      <c r="F85" t="s">
        <v>5</v>
      </c>
      <c r="J85" t="s">
        <v>175</v>
      </c>
      <c r="M85" t="s">
        <v>94</v>
      </c>
      <c r="P85" t="s">
        <v>84</v>
      </c>
      <c r="Q85" t="s">
        <v>85</v>
      </c>
      <c r="R85" t="s">
        <v>84</v>
      </c>
      <c r="S85" t="s">
        <v>84</v>
      </c>
      <c r="T85" t="s">
        <v>85</v>
      </c>
      <c r="U85" t="s">
        <v>85</v>
      </c>
      <c r="V85" t="s">
        <v>85</v>
      </c>
      <c r="W85" t="s">
        <v>95</v>
      </c>
      <c r="X85" t="s">
        <v>85</v>
      </c>
      <c r="Y85" t="s">
        <v>85</v>
      </c>
      <c r="Z85" t="s">
        <v>95</v>
      </c>
      <c r="AA85" t="s">
        <v>95</v>
      </c>
      <c r="AB85" t="s">
        <v>85</v>
      </c>
      <c r="AC85" t="s">
        <v>95</v>
      </c>
      <c r="AD85" t="s">
        <v>95</v>
      </c>
      <c r="AE85" t="s">
        <v>95</v>
      </c>
      <c r="AF85" t="s">
        <v>85</v>
      </c>
      <c r="AG85" t="s">
        <v>95</v>
      </c>
      <c r="AH85" t="s">
        <v>95</v>
      </c>
      <c r="AI85" t="s">
        <v>96</v>
      </c>
      <c r="AN85" t="s">
        <v>34</v>
      </c>
      <c r="AO85" t="s">
        <v>35</v>
      </c>
      <c r="AQ85" t="s">
        <v>37</v>
      </c>
      <c r="AU85" t="s">
        <v>41</v>
      </c>
      <c r="AZ85" t="s">
        <v>46</v>
      </c>
      <c r="BI85" t="s">
        <v>141</v>
      </c>
      <c r="BK85" t="s">
        <v>146</v>
      </c>
      <c r="BL85" t="s">
        <v>87</v>
      </c>
      <c r="BM85" t="s">
        <v>57</v>
      </c>
      <c r="BP85" t="s">
        <v>60</v>
      </c>
      <c r="BQ85" t="s">
        <v>61</v>
      </c>
      <c r="BR85" t="s">
        <v>62</v>
      </c>
      <c r="BY85" t="s">
        <v>108</v>
      </c>
      <c r="CA85" t="s">
        <v>98</v>
      </c>
      <c r="CC85" t="s">
        <v>69</v>
      </c>
      <c r="CJ85" t="s">
        <v>341</v>
      </c>
      <c r="CL85" t="s">
        <v>92</v>
      </c>
      <c r="CO85" t="s">
        <v>93</v>
      </c>
    </row>
    <row r="86" spans="1:93" x14ac:dyDescent="0.2">
      <c r="A86">
        <v>1397</v>
      </c>
      <c r="B86">
        <v>11111934979</v>
      </c>
      <c r="C86" t="s">
        <v>2</v>
      </c>
      <c r="F86" t="s">
        <v>5</v>
      </c>
      <c r="J86" t="s">
        <v>175</v>
      </c>
      <c r="M86" t="s">
        <v>103</v>
      </c>
      <c r="P86" t="s">
        <v>84</v>
      </c>
      <c r="Q86" t="s">
        <v>84</v>
      </c>
      <c r="R86" t="s">
        <v>84</v>
      </c>
      <c r="S86" t="s">
        <v>84</v>
      </c>
      <c r="T86" t="s">
        <v>84</v>
      </c>
      <c r="U86" t="s">
        <v>84</v>
      </c>
      <c r="V86" t="s">
        <v>85</v>
      </c>
      <c r="W86" t="s">
        <v>84</v>
      </c>
      <c r="X86" t="s">
        <v>85</v>
      </c>
      <c r="Y86" t="s">
        <v>84</v>
      </c>
      <c r="Z86" t="s">
        <v>95</v>
      </c>
      <c r="AA86" t="s">
        <v>85</v>
      </c>
      <c r="AB86" t="s">
        <v>85</v>
      </c>
      <c r="AC86" t="s">
        <v>85</v>
      </c>
      <c r="AD86" t="s">
        <v>85</v>
      </c>
      <c r="AE86" t="s">
        <v>85</v>
      </c>
      <c r="AF86" t="s">
        <v>85</v>
      </c>
      <c r="AG86" t="s">
        <v>85</v>
      </c>
      <c r="AH86" t="s">
        <v>95</v>
      </c>
      <c r="AI86" t="s">
        <v>84</v>
      </c>
      <c r="AJ86" t="s">
        <v>342</v>
      </c>
      <c r="AN86" t="s">
        <v>34</v>
      </c>
      <c r="BC86" t="s">
        <v>49</v>
      </c>
      <c r="BE86" t="s">
        <v>51</v>
      </c>
      <c r="BF86" t="s">
        <v>52</v>
      </c>
      <c r="BG86" t="s">
        <v>343</v>
      </c>
      <c r="BI86" t="s">
        <v>86</v>
      </c>
      <c r="BK86" t="s">
        <v>88</v>
      </c>
      <c r="BL86" t="s">
        <v>87</v>
      </c>
      <c r="BM86" t="s">
        <v>57</v>
      </c>
      <c r="BN86" t="s">
        <v>58</v>
      </c>
      <c r="BP86" t="s">
        <v>60</v>
      </c>
      <c r="BQ86" t="s">
        <v>61</v>
      </c>
      <c r="BR86" t="s">
        <v>62</v>
      </c>
      <c r="BY86" t="s">
        <v>114</v>
      </c>
      <c r="CA86" t="s">
        <v>98</v>
      </c>
      <c r="CC86" t="s">
        <v>69</v>
      </c>
      <c r="CJ86" t="s">
        <v>109</v>
      </c>
      <c r="CL86" t="s">
        <v>100</v>
      </c>
      <c r="CM86" t="s">
        <v>344</v>
      </c>
      <c r="CO86" t="s">
        <v>93</v>
      </c>
    </row>
    <row r="87" spans="1:93" x14ac:dyDescent="0.2">
      <c r="A87">
        <v>1395</v>
      </c>
      <c r="B87">
        <v>11111850645</v>
      </c>
      <c r="C87" t="s">
        <v>2</v>
      </c>
      <c r="J87" t="s">
        <v>175</v>
      </c>
      <c r="M87" t="s">
        <v>135</v>
      </c>
      <c r="P87" t="s">
        <v>84</v>
      </c>
      <c r="Q87" t="s">
        <v>84</v>
      </c>
      <c r="R87" t="s">
        <v>84</v>
      </c>
      <c r="S87" t="s">
        <v>84</v>
      </c>
      <c r="T87" t="s">
        <v>84</v>
      </c>
      <c r="U87" t="s">
        <v>84</v>
      </c>
      <c r="V87" t="s">
        <v>84</v>
      </c>
      <c r="W87" t="s">
        <v>85</v>
      </c>
      <c r="X87" t="s">
        <v>84</v>
      </c>
      <c r="Y87" t="s">
        <v>84</v>
      </c>
      <c r="Z87" t="s">
        <v>121</v>
      </c>
      <c r="AA87" t="s">
        <v>84</v>
      </c>
      <c r="AB87" t="s">
        <v>85</v>
      </c>
      <c r="AC87" t="s">
        <v>95</v>
      </c>
      <c r="AD87" t="s">
        <v>121</v>
      </c>
      <c r="AE87" t="s">
        <v>121</v>
      </c>
      <c r="AF87" t="s">
        <v>85</v>
      </c>
      <c r="AG87" t="s">
        <v>85</v>
      </c>
      <c r="AH87" t="s">
        <v>121</v>
      </c>
      <c r="AI87" t="s">
        <v>121</v>
      </c>
      <c r="AJ87" t="s">
        <v>345</v>
      </c>
      <c r="AK87" t="s">
        <v>346</v>
      </c>
      <c r="AN87" t="s">
        <v>34</v>
      </c>
      <c r="AP87" t="s">
        <v>36</v>
      </c>
      <c r="BI87" t="s">
        <v>133</v>
      </c>
      <c r="BK87" t="s">
        <v>146</v>
      </c>
      <c r="BL87" t="s">
        <v>88</v>
      </c>
      <c r="BM87" t="s">
        <v>57</v>
      </c>
      <c r="BO87" t="s">
        <v>59</v>
      </c>
      <c r="BS87" t="s">
        <v>63</v>
      </c>
      <c r="BY87" t="s">
        <v>134</v>
      </c>
      <c r="CA87" t="s">
        <v>90</v>
      </c>
      <c r="CC87" t="s">
        <v>69</v>
      </c>
      <c r="CJ87" t="s">
        <v>109</v>
      </c>
      <c r="CL87" t="s">
        <v>110</v>
      </c>
      <c r="CM87" t="s">
        <v>347</v>
      </c>
      <c r="CO87" t="s">
        <v>93</v>
      </c>
    </row>
    <row r="88" spans="1:93" x14ac:dyDescent="0.2">
      <c r="A88">
        <v>1393</v>
      </c>
      <c r="B88">
        <v>11111789051</v>
      </c>
      <c r="C88" t="s">
        <v>2</v>
      </c>
      <c r="D88" t="s">
        <v>3</v>
      </c>
      <c r="F88" t="s">
        <v>5</v>
      </c>
      <c r="J88" t="s">
        <v>175</v>
      </c>
      <c r="M88" t="s">
        <v>135</v>
      </c>
      <c r="P88" t="s">
        <v>85</v>
      </c>
      <c r="Q88" t="s">
        <v>95</v>
      </c>
      <c r="R88" t="s">
        <v>85</v>
      </c>
      <c r="S88" t="s">
        <v>85</v>
      </c>
      <c r="T88" t="s">
        <v>96</v>
      </c>
      <c r="U88" t="s">
        <v>85</v>
      </c>
      <c r="V88" t="s">
        <v>84</v>
      </c>
      <c r="W88" t="s">
        <v>96</v>
      </c>
      <c r="X88" t="s">
        <v>121</v>
      </c>
      <c r="Y88" t="s">
        <v>95</v>
      </c>
      <c r="Z88" t="s">
        <v>85</v>
      </c>
      <c r="AA88" t="s">
        <v>95</v>
      </c>
      <c r="AB88" t="s">
        <v>96</v>
      </c>
      <c r="AC88" t="s">
        <v>95</v>
      </c>
      <c r="AD88" t="s">
        <v>121</v>
      </c>
      <c r="AE88" t="s">
        <v>85</v>
      </c>
      <c r="AF88" t="s">
        <v>96</v>
      </c>
      <c r="AG88" t="s">
        <v>85</v>
      </c>
      <c r="AH88" t="s">
        <v>85</v>
      </c>
      <c r="AI88" t="s">
        <v>121</v>
      </c>
      <c r="AJ88" t="s">
        <v>348</v>
      </c>
      <c r="AK88" t="s">
        <v>349</v>
      </c>
      <c r="AP88" t="s">
        <v>36</v>
      </c>
      <c r="AT88" t="s">
        <v>40</v>
      </c>
      <c r="AU88" t="s">
        <v>41</v>
      </c>
      <c r="AV88" t="s">
        <v>42</v>
      </c>
      <c r="AZ88" t="s">
        <v>46</v>
      </c>
      <c r="BG88" t="s">
        <v>350</v>
      </c>
      <c r="BI88" t="s">
        <v>133</v>
      </c>
      <c r="BK88" t="s">
        <v>88</v>
      </c>
      <c r="BL88" t="s">
        <v>87</v>
      </c>
      <c r="BM88" t="s">
        <v>57</v>
      </c>
      <c r="BN88" t="s">
        <v>58</v>
      </c>
      <c r="BO88" t="s">
        <v>59</v>
      </c>
      <c r="BP88" t="s">
        <v>60</v>
      </c>
      <c r="BQ88" t="s">
        <v>61</v>
      </c>
      <c r="BY88" t="s">
        <v>114</v>
      </c>
      <c r="CA88" t="s">
        <v>90</v>
      </c>
      <c r="CC88" t="s">
        <v>69</v>
      </c>
      <c r="CJ88" t="s">
        <v>109</v>
      </c>
      <c r="CL88" t="s">
        <v>100</v>
      </c>
      <c r="CM88" t="s">
        <v>351</v>
      </c>
      <c r="CO88" t="s">
        <v>93</v>
      </c>
    </row>
    <row r="89" spans="1:93" x14ac:dyDescent="0.2">
      <c r="A89">
        <v>1391</v>
      </c>
      <c r="B89">
        <v>11111785025</v>
      </c>
      <c r="C89" t="s">
        <v>2</v>
      </c>
      <c r="F89" t="s">
        <v>5</v>
      </c>
      <c r="J89" t="s">
        <v>175</v>
      </c>
      <c r="M89" t="s">
        <v>135</v>
      </c>
      <c r="P89" t="s">
        <v>84</v>
      </c>
      <c r="Q89" t="s">
        <v>85</v>
      </c>
      <c r="R89" t="s">
        <v>85</v>
      </c>
      <c r="S89" t="s">
        <v>85</v>
      </c>
      <c r="T89" t="s">
        <v>85</v>
      </c>
      <c r="U89" t="s">
        <v>85</v>
      </c>
      <c r="V89" t="s">
        <v>85</v>
      </c>
      <c r="W89" t="s">
        <v>96</v>
      </c>
      <c r="X89" t="s">
        <v>95</v>
      </c>
      <c r="Y89" t="s">
        <v>85</v>
      </c>
      <c r="Z89" t="s">
        <v>84</v>
      </c>
      <c r="AA89" t="s">
        <v>84</v>
      </c>
      <c r="AB89" t="s">
        <v>84</v>
      </c>
      <c r="AC89" t="s">
        <v>95</v>
      </c>
      <c r="AD89" t="s">
        <v>85</v>
      </c>
      <c r="AE89" t="s">
        <v>85</v>
      </c>
      <c r="AF89" t="s">
        <v>85</v>
      </c>
      <c r="AG89" t="s">
        <v>85</v>
      </c>
      <c r="AH89" t="s">
        <v>95</v>
      </c>
      <c r="AI89" t="s">
        <v>121</v>
      </c>
      <c r="AJ89" t="s">
        <v>352</v>
      </c>
      <c r="AK89" t="s">
        <v>353</v>
      </c>
      <c r="AO89" t="s">
        <v>35</v>
      </c>
      <c r="AP89" t="s">
        <v>36</v>
      </c>
      <c r="AR89" t="s">
        <v>38</v>
      </c>
      <c r="AT89" t="s">
        <v>40</v>
      </c>
      <c r="AU89" t="s">
        <v>41</v>
      </c>
      <c r="BG89" t="s">
        <v>354</v>
      </c>
      <c r="BI89" t="s">
        <v>141</v>
      </c>
      <c r="BK89" t="s">
        <v>88</v>
      </c>
      <c r="BL89" t="s">
        <v>88</v>
      </c>
      <c r="BN89" t="s">
        <v>58</v>
      </c>
      <c r="BV89" t="s">
        <v>355</v>
      </c>
      <c r="BY89" t="s">
        <v>108</v>
      </c>
      <c r="CA89" t="s">
        <v>98</v>
      </c>
      <c r="CC89" t="s">
        <v>69</v>
      </c>
      <c r="CJ89" t="s">
        <v>91</v>
      </c>
      <c r="CL89" t="s">
        <v>110</v>
      </c>
      <c r="CM89" t="s">
        <v>111</v>
      </c>
      <c r="CO89" t="s">
        <v>93</v>
      </c>
    </row>
    <row r="90" spans="1:93" x14ac:dyDescent="0.2">
      <c r="A90">
        <v>1390</v>
      </c>
      <c r="B90">
        <v>11111763341</v>
      </c>
      <c r="C90" t="s">
        <v>2</v>
      </c>
      <c r="F90" t="s">
        <v>5</v>
      </c>
      <c r="J90" t="s">
        <v>175</v>
      </c>
      <c r="M90" t="s">
        <v>103</v>
      </c>
      <c r="P90" t="s">
        <v>84</v>
      </c>
      <c r="Q90" t="s">
        <v>84</v>
      </c>
      <c r="R90" t="s">
        <v>84</v>
      </c>
      <c r="S90" t="s">
        <v>84</v>
      </c>
      <c r="T90" t="s">
        <v>84</v>
      </c>
      <c r="U90" t="s">
        <v>84</v>
      </c>
      <c r="V90" t="s">
        <v>84</v>
      </c>
      <c r="W90" t="s">
        <v>85</v>
      </c>
      <c r="X90" t="s">
        <v>84</v>
      </c>
      <c r="Y90" t="s">
        <v>84</v>
      </c>
      <c r="Z90" t="s">
        <v>84</v>
      </c>
      <c r="AA90" t="s">
        <v>84</v>
      </c>
      <c r="AB90" t="s">
        <v>84</v>
      </c>
      <c r="AC90" t="s">
        <v>85</v>
      </c>
      <c r="AD90" t="s">
        <v>84</v>
      </c>
      <c r="AE90" t="s">
        <v>85</v>
      </c>
      <c r="AF90" t="s">
        <v>84</v>
      </c>
      <c r="AG90" t="s">
        <v>84</v>
      </c>
      <c r="AH90" t="s">
        <v>84</v>
      </c>
      <c r="AI90" t="s">
        <v>85</v>
      </c>
      <c r="AJ90" t="s">
        <v>356</v>
      </c>
      <c r="AK90" t="s">
        <v>357</v>
      </c>
      <c r="AO90" t="s">
        <v>35</v>
      </c>
      <c r="AP90" t="s">
        <v>36</v>
      </c>
      <c r="AS90" t="s">
        <v>39</v>
      </c>
      <c r="AT90" t="s">
        <v>40</v>
      </c>
      <c r="AX90" t="s">
        <v>44</v>
      </c>
      <c r="BG90" t="s">
        <v>358</v>
      </c>
      <c r="BI90" t="s">
        <v>86</v>
      </c>
      <c r="BK90" t="s">
        <v>88</v>
      </c>
      <c r="BL90" t="s">
        <v>88</v>
      </c>
      <c r="BM90" t="s">
        <v>57</v>
      </c>
      <c r="BN90" t="s">
        <v>58</v>
      </c>
      <c r="BQ90" t="s">
        <v>61</v>
      </c>
      <c r="BW90" t="s">
        <v>66</v>
      </c>
      <c r="BY90" t="s">
        <v>89</v>
      </c>
      <c r="CA90" t="s">
        <v>98</v>
      </c>
      <c r="CC90" t="s">
        <v>69</v>
      </c>
      <c r="CJ90" t="s">
        <v>125</v>
      </c>
      <c r="CL90" t="s">
        <v>100</v>
      </c>
      <c r="CM90" t="s">
        <v>359</v>
      </c>
      <c r="CO90" t="s">
        <v>93</v>
      </c>
    </row>
    <row r="91" spans="1:93" x14ac:dyDescent="0.2">
      <c r="A91">
        <v>1386</v>
      </c>
      <c r="B91">
        <v>11111705039</v>
      </c>
      <c r="C91" t="s">
        <v>2</v>
      </c>
      <c r="D91" t="s">
        <v>3</v>
      </c>
      <c r="F91" t="s">
        <v>5</v>
      </c>
      <c r="J91" t="s">
        <v>175</v>
      </c>
      <c r="M91" t="s">
        <v>83</v>
      </c>
      <c r="P91" t="s">
        <v>85</v>
      </c>
      <c r="Q91" t="s">
        <v>85</v>
      </c>
      <c r="R91" t="s">
        <v>84</v>
      </c>
      <c r="S91" t="s">
        <v>85</v>
      </c>
      <c r="T91" t="s">
        <v>85</v>
      </c>
      <c r="U91" t="s">
        <v>95</v>
      </c>
      <c r="V91" t="s">
        <v>85</v>
      </c>
      <c r="W91" t="s">
        <v>96</v>
      </c>
      <c r="X91" t="s">
        <v>85</v>
      </c>
      <c r="Y91" t="s">
        <v>84</v>
      </c>
      <c r="Z91" t="s">
        <v>95</v>
      </c>
      <c r="AA91" t="s">
        <v>95</v>
      </c>
      <c r="AB91" t="s">
        <v>85</v>
      </c>
      <c r="AC91" t="s">
        <v>95</v>
      </c>
      <c r="AD91" t="s">
        <v>95</v>
      </c>
      <c r="AE91" t="s">
        <v>95</v>
      </c>
      <c r="AF91" t="s">
        <v>95</v>
      </c>
      <c r="AG91" t="s">
        <v>95</v>
      </c>
      <c r="AH91" t="s">
        <v>95</v>
      </c>
      <c r="AI91" t="s">
        <v>121</v>
      </c>
      <c r="AO91" t="s">
        <v>35</v>
      </c>
      <c r="BI91" t="s">
        <v>86</v>
      </c>
      <c r="BK91" t="s">
        <v>87</v>
      </c>
      <c r="BL91" t="s">
        <v>88</v>
      </c>
      <c r="BM91" t="s">
        <v>57</v>
      </c>
      <c r="BN91" t="s">
        <v>58</v>
      </c>
      <c r="BO91" t="s">
        <v>59</v>
      </c>
      <c r="BS91" t="s">
        <v>63</v>
      </c>
      <c r="BY91" t="s">
        <v>89</v>
      </c>
      <c r="CA91" t="s">
        <v>90</v>
      </c>
      <c r="CC91" t="s">
        <v>69</v>
      </c>
      <c r="CJ91" t="s">
        <v>99</v>
      </c>
      <c r="CL91" t="s">
        <v>110</v>
      </c>
      <c r="CM91" t="s">
        <v>360</v>
      </c>
      <c r="CO91" t="s">
        <v>93</v>
      </c>
    </row>
    <row r="92" spans="1:93" x14ac:dyDescent="0.2">
      <c r="A92">
        <v>1384</v>
      </c>
      <c r="B92">
        <v>11111652944</v>
      </c>
      <c r="C92" t="s">
        <v>2</v>
      </c>
      <c r="J92" t="s">
        <v>175</v>
      </c>
      <c r="M92" t="s">
        <v>103</v>
      </c>
      <c r="P92" t="s">
        <v>84</v>
      </c>
      <c r="Q92" t="s">
        <v>84</v>
      </c>
      <c r="R92" t="s">
        <v>84</v>
      </c>
      <c r="S92" t="s">
        <v>84</v>
      </c>
      <c r="T92" t="s">
        <v>84</v>
      </c>
      <c r="U92" t="s">
        <v>84</v>
      </c>
      <c r="V92" t="s">
        <v>84</v>
      </c>
      <c r="W92" t="s">
        <v>84</v>
      </c>
      <c r="X92" t="s">
        <v>84</v>
      </c>
      <c r="Y92" t="s">
        <v>84</v>
      </c>
      <c r="Z92" t="s">
        <v>95</v>
      </c>
      <c r="AA92" t="s">
        <v>85</v>
      </c>
      <c r="AB92" t="s">
        <v>84</v>
      </c>
      <c r="AC92" t="s">
        <v>95</v>
      </c>
      <c r="AD92" t="s">
        <v>84</v>
      </c>
      <c r="AE92" t="s">
        <v>84</v>
      </c>
      <c r="AF92" t="s">
        <v>85</v>
      </c>
      <c r="AG92" t="s">
        <v>95</v>
      </c>
      <c r="AH92" t="s">
        <v>84</v>
      </c>
      <c r="AI92" t="s">
        <v>95</v>
      </c>
      <c r="AJ92" t="s">
        <v>361</v>
      </c>
      <c r="AK92" t="s">
        <v>362</v>
      </c>
      <c r="AM92" t="s">
        <v>33</v>
      </c>
      <c r="AV92" t="s">
        <v>42</v>
      </c>
      <c r="BC92" t="s">
        <v>49</v>
      </c>
      <c r="BG92" t="s">
        <v>363</v>
      </c>
      <c r="BI92" t="s">
        <v>73</v>
      </c>
      <c r="BK92" t="s">
        <v>87</v>
      </c>
      <c r="BL92" t="s">
        <v>88</v>
      </c>
      <c r="BN92" t="s">
        <v>58</v>
      </c>
      <c r="BY92" t="s">
        <v>89</v>
      </c>
      <c r="CA92" t="s">
        <v>98</v>
      </c>
      <c r="CC92" t="s">
        <v>69</v>
      </c>
      <c r="CJ92" t="s">
        <v>99</v>
      </c>
      <c r="CL92" t="s">
        <v>92</v>
      </c>
      <c r="CM92" t="s">
        <v>245</v>
      </c>
      <c r="CO92" t="s">
        <v>102</v>
      </c>
    </row>
    <row r="93" spans="1:93" x14ac:dyDescent="0.2">
      <c r="A93">
        <v>1382</v>
      </c>
      <c r="B93">
        <v>11111627284</v>
      </c>
      <c r="C93" t="s">
        <v>2</v>
      </c>
      <c r="J93" t="s">
        <v>175</v>
      </c>
      <c r="M93" t="s">
        <v>103</v>
      </c>
      <c r="P93" t="s">
        <v>84</v>
      </c>
      <c r="Q93" t="s">
        <v>84</v>
      </c>
      <c r="R93" t="s">
        <v>84</v>
      </c>
      <c r="S93" t="s">
        <v>84</v>
      </c>
      <c r="T93" t="s">
        <v>84</v>
      </c>
      <c r="U93" t="s">
        <v>84</v>
      </c>
      <c r="V93" t="s">
        <v>121</v>
      </c>
      <c r="W93" t="s">
        <v>85</v>
      </c>
      <c r="X93" t="s">
        <v>84</v>
      </c>
      <c r="Y93" t="s">
        <v>121</v>
      </c>
      <c r="Z93" t="s">
        <v>85</v>
      </c>
      <c r="AA93" t="s">
        <v>84</v>
      </c>
      <c r="AB93" t="s">
        <v>84</v>
      </c>
      <c r="AC93" t="s">
        <v>85</v>
      </c>
      <c r="AD93" t="s">
        <v>84</v>
      </c>
      <c r="AE93" t="s">
        <v>96</v>
      </c>
      <c r="AF93" t="s">
        <v>95</v>
      </c>
      <c r="AG93" t="s">
        <v>121</v>
      </c>
      <c r="AH93" t="s">
        <v>96</v>
      </c>
      <c r="AI93" t="s">
        <v>121</v>
      </c>
      <c r="AJ93" t="s">
        <v>364</v>
      </c>
      <c r="AK93" t="s">
        <v>365</v>
      </c>
      <c r="AP93" t="s">
        <v>36</v>
      </c>
      <c r="AQ93" t="s">
        <v>37</v>
      </c>
      <c r="AT93" t="s">
        <v>40</v>
      </c>
      <c r="BA93" t="s">
        <v>47</v>
      </c>
      <c r="BD93" t="s">
        <v>50</v>
      </c>
      <c r="BG93" t="s">
        <v>366</v>
      </c>
      <c r="BI93" t="s">
        <v>86</v>
      </c>
      <c r="BK93" t="s">
        <v>146</v>
      </c>
      <c r="BL93" t="s">
        <v>146</v>
      </c>
      <c r="BM93" t="s">
        <v>57</v>
      </c>
      <c r="BY93" t="s">
        <v>114</v>
      </c>
      <c r="CA93" t="s">
        <v>98</v>
      </c>
      <c r="CC93" t="s">
        <v>69</v>
      </c>
      <c r="CJ93" t="s">
        <v>91</v>
      </c>
      <c r="CL93" t="s">
        <v>110</v>
      </c>
      <c r="CM93" t="s">
        <v>111</v>
      </c>
      <c r="CO93" t="s">
        <v>102</v>
      </c>
    </row>
    <row r="94" spans="1:93" x14ac:dyDescent="0.2">
      <c r="A94">
        <v>1381</v>
      </c>
      <c r="B94">
        <v>11111626158</v>
      </c>
      <c r="C94" t="s">
        <v>2</v>
      </c>
      <c r="D94" t="s">
        <v>3</v>
      </c>
      <c r="F94" t="s">
        <v>5</v>
      </c>
      <c r="J94" t="s">
        <v>175</v>
      </c>
      <c r="M94" t="s">
        <v>94</v>
      </c>
      <c r="P94" t="s">
        <v>84</v>
      </c>
      <c r="Q94" t="s">
        <v>84</v>
      </c>
      <c r="R94" t="s">
        <v>84</v>
      </c>
      <c r="S94" t="s">
        <v>84</v>
      </c>
      <c r="T94" t="s">
        <v>84</v>
      </c>
      <c r="U94" t="s">
        <v>95</v>
      </c>
      <c r="V94" t="s">
        <v>84</v>
      </c>
      <c r="W94" t="s">
        <v>84</v>
      </c>
      <c r="X94" t="s">
        <v>84</v>
      </c>
      <c r="Y94" t="s">
        <v>85</v>
      </c>
      <c r="Z94" t="s">
        <v>84</v>
      </c>
      <c r="AA94" t="s">
        <v>84</v>
      </c>
      <c r="AB94" t="s">
        <v>96</v>
      </c>
      <c r="AC94" t="s">
        <v>95</v>
      </c>
      <c r="AD94" t="s">
        <v>96</v>
      </c>
      <c r="AE94" t="s">
        <v>85</v>
      </c>
      <c r="AF94" t="s">
        <v>85</v>
      </c>
      <c r="AG94" t="s">
        <v>95</v>
      </c>
      <c r="AH94" t="s">
        <v>95</v>
      </c>
      <c r="AI94" t="s">
        <v>121</v>
      </c>
      <c r="AJ94" t="s">
        <v>367</v>
      </c>
      <c r="AK94" t="s">
        <v>368</v>
      </c>
      <c r="AN94" t="s">
        <v>34</v>
      </c>
      <c r="AT94" t="s">
        <v>40</v>
      </c>
      <c r="AU94" t="s">
        <v>41</v>
      </c>
      <c r="BA94" t="s">
        <v>47</v>
      </c>
      <c r="BB94" t="s">
        <v>48</v>
      </c>
      <c r="BG94" t="s">
        <v>369</v>
      </c>
      <c r="BI94" t="s">
        <v>86</v>
      </c>
      <c r="BK94" t="s">
        <v>107</v>
      </c>
      <c r="BL94" t="s">
        <v>88</v>
      </c>
      <c r="BM94" t="s">
        <v>57</v>
      </c>
      <c r="BN94" t="s">
        <v>58</v>
      </c>
      <c r="BY94" t="s">
        <v>134</v>
      </c>
      <c r="CA94" t="s">
        <v>98</v>
      </c>
      <c r="CC94" t="s">
        <v>69</v>
      </c>
      <c r="CJ94" t="s">
        <v>99</v>
      </c>
      <c r="CL94" t="s">
        <v>100</v>
      </c>
      <c r="CM94" t="s">
        <v>153</v>
      </c>
      <c r="CO94" t="s">
        <v>102</v>
      </c>
    </row>
    <row r="95" spans="1:93" x14ac:dyDescent="0.2">
      <c r="A95">
        <v>1380</v>
      </c>
      <c r="B95">
        <v>11111610552</v>
      </c>
      <c r="C95" t="s">
        <v>2</v>
      </c>
      <c r="F95" t="s">
        <v>5</v>
      </c>
      <c r="J95" t="s">
        <v>175</v>
      </c>
      <c r="M95" t="s">
        <v>103</v>
      </c>
      <c r="P95" t="s">
        <v>84</v>
      </c>
      <c r="Q95" t="s">
        <v>84</v>
      </c>
      <c r="R95" t="s">
        <v>85</v>
      </c>
      <c r="S95" t="s">
        <v>84</v>
      </c>
      <c r="T95" t="s">
        <v>85</v>
      </c>
      <c r="U95" t="s">
        <v>85</v>
      </c>
      <c r="V95" t="s">
        <v>85</v>
      </c>
      <c r="W95" t="s">
        <v>95</v>
      </c>
      <c r="X95" t="s">
        <v>84</v>
      </c>
      <c r="Y95" t="s">
        <v>95</v>
      </c>
      <c r="Z95" t="s">
        <v>95</v>
      </c>
      <c r="AA95" t="s">
        <v>84</v>
      </c>
      <c r="AB95" t="s">
        <v>85</v>
      </c>
      <c r="AC95" t="s">
        <v>96</v>
      </c>
      <c r="AD95" t="s">
        <v>95</v>
      </c>
      <c r="AE95" t="s">
        <v>95</v>
      </c>
      <c r="AF95" t="s">
        <v>85</v>
      </c>
      <c r="AG95" t="s">
        <v>95</v>
      </c>
      <c r="AH95" t="s">
        <v>95</v>
      </c>
      <c r="AI95" t="s">
        <v>96</v>
      </c>
      <c r="AJ95" t="s">
        <v>370</v>
      </c>
      <c r="AK95" t="s">
        <v>371</v>
      </c>
      <c r="AN95" t="s">
        <v>34</v>
      </c>
      <c r="AU95" t="s">
        <v>41</v>
      </c>
      <c r="AV95" t="s">
        <v>42</v>
      </c>
      <c r="BB95" t="s">
        <v>48</v>
      </c>
      <c r="BD95" t="s">
        <v>50</v>
      </c>
      <c r="BG95" t="s">
        <v>372</v>
      </c>
      <c r="BI95" t="s">
        <v>141</v>
      </c>
      <c r="BK95" t="s">
        <v>88</v>
      </c>
      <c r="BL95" t="s">
        <v>87</v>
      </c>
      <c r="BM95" t="s">
        <v>57</v>
      </c>
      <c r="BN95" t="s">
        <v>58</v>
      </c>
      <c r="BO95" t="s">
        <v>59</v>
      </c>
      <c r="BR95" t="s">
        <v>62</v>
      </c>
      <c r="BY95" t="s">
        <v>108</v>
      </c>
      <c r="CA95" t="s">
        <v>98</v>
      </c>
      <c r="CC95" t="s">
        <v>69</v>
      </c>
      <c r="CJ95" t="s">
        <v>91</v>
      </c>
      <c r="CL95" t="s">
        <v>110</v>
      </c>
      <c r="CM95" t="s">
        <v>111</v>
      </c>
      <c r="CO95" t="s">
        <v>93</v>
      </c>
    </row>
    <row r="96" spans="1:93" x14ac:dyDescent="0.2">
      <c r="A96">
        <v>1376</v>
      </c>
      <c r="B96">
        <v>11111534957</v>
      </c>
      <c r="C96" t="s">
        <v>2</v>
      </c>
      <c r="J96" t="s">
        <v>175</v>
      </c>
      <c r="M96" t="s">
        <v>148</v>
      </c>
      <c r="P96" t="s">
        <v>84</v>
      </c>
      <c r="Q96" t="s">
        <v>84</v>
      </c>
      <c r="R96" t="s">
        <v>84</v>
      </c>
      <c r="S96" t="s">
        <v>84</v>
      </c>
      <c r="T96" t="s">
        <v>84</v>
      </c>
      <c r="U96" t="s">
        <v>85</v>
      </c>
      <c r="V96" t="s">
        <v>84</v>
      </c>
      <c r="W96" t="s">
        <v>85</v>
      </c>
      <c r="X96" t="s">
        <v>85</v>
      </c>
      <c r="Y96" t="s">
        <v>95</v>
      </c>
      <c r="Z96" t="s">
        <v>96</v>
      </c>
      <c r="AA96" t="s">
        <v>95</v>
      </c>
      <c r="AB96" t="s">
        <v>85</v>
      </c>
      <c r="AC96" t="s">
        <v>95</v>
      </c>
      <c r="AD96" t="s">
        <v>85</v>
      </c>
      <c r="AE96" t="s">
        <v>96</v>
      </c>
      <c r="AF96" t="s">
        <v>84</v>
      </c>
      <c r="AG96" t="s">
        <v>85</v>
      </c>
      <c r="AH96" t="s">
        <v>85</v>
      </c>
      <c r="AI96" t="s">
        <v>121</v>
      </c>
      <c r="AJ96" t="s">
        <v>373</v>
      </c>
      <c r="AK96" t="s">
        <v>374</v>
      </c>
      <c r="AO96" t="s">
        <v>35</v>
      </c>
      <c r="AP96" t="s">
        <v>36</v>
      </c>
      <c r="AV96" t="s">
        <v>42</v>
      </c>
      <c r="AX96" t="s">
        <v>44</v>
      </c>
      <c r="BA96" t="s">
        <v>47</v>
      </c>
      <c r="BI96" t="s">
        <v>86</v>
      </c>
      <c r="BK96" t="s">
        <v>146</v>
      </c>
      <c r="BL96" t="s">
        <v>87</v>
      </c>
      <c r="BN96" t="s">
        <v>58</v>
      </c>
      <c r="BY96" t="s">
        <v>108</v>
      </c>
      <c r="CA96" t="s">
        <v>98</v>
      </c>
      <c r="CG96" t="s">
        <v>73</v>
      </c>
      <c r="CJ96" t="s">
        <v>99</v>
      </c>
      <c r="CL96" t="s">
        <v>110</v>
      </c>
      <c r="CO96" t="s">
        <v>93</v>
      </c>
    </row>
    <row r="97" spans="1:93" x14ac:dyDescent="0.2">
      <c r="A97">
        <v>1372</v>
      </c>
      <c r="B97">
        <v>11111505960</v>
      </c>
      <c r="C97" t="s">
        <v>2</v>
      </c>
      <c r="F97" t="s">
        <v>5</v>
      </c>
      <c r="J97" t="s">
        <v>175</v>
      </c>
      <c r="M97" t="s">
        <v>94</v>
      </c>
      <c r="P97" t="s">
        <v>84</v>
      </c>
      <c r="Q97" t="s">
        <v>85</v>
      </c>
      <c r="R97" t="s">
        <v>84</v>
      </c>
      <c r="S97" t="s">
        <v>85</v>
      </c>
      <c r="T97" t="s">
        <v>84</v>
      </c>
      <c r="U97" t="s">
        <v>85</v>
      </c>
      <c r="V97" t="s">
        <v>85</v>
      </c>
      <c r="W97" t="s">
        <v>84</v>
      </c>
      <c r="X97" t="s">
        <v>85</v>
      </c>
      <c r="Y97" t="s">
        <v>85</v>
      </c>
      <c r="Z97" t="s">
        <v>85</v>
      </c>
      <c r="AA97" t="s">
        <v>84</v>
      </c>
      <c r="AB97" t="s">
        <v>85</v>
      </c>
      <c r="AC97" t="s">
        <v>84</v>
      </c>
      <c r="AD97" t="s">
        <v>84</v>
      </c>
      <c r="AE97" t="s">
        <v>84</v>
      </c>
      <c r="AF97" t="s">
        <v>84</v>
      </c>
      <c r="AG97" t="s">
        <v>95</v>
      </c>
      <c r="AH97" t="s">
        <v>84</v>
      </c>
      <c r="AI97" t="s">
        <v>85</v>
      </c>
      <c r="AM97" t="s">
        <v>33</v>
      </c>
      <c r="AP97" t="s">
        <v>36</v>
      </c>
      <c r="AS97" t="s">
        <v>39</v>
      </c>
      <c r="AY97" t="s">
        <v>45</v>
      </c>
      <c r="BA97" t="s">
        <v>47</v>
      </c>
      <c r="BI97" t="s">
        <v>86</v>
      </c>
      <c r="BK97" t="s">
        <v>87</v>
      </c>
      <c r="BL97" t="s">
        <v>88</v>
      </c>
      <c r="BM97" t="s">
        <v>57</v>
      </c>
      <c r="BN97" t="s">
        <v>58</v>
      </c>
      <c r="BP97" t="s">
        <v>60</v>
      </c>
      <c r="BQ97" t="s">
        <v>61</v>
      </c>
      <c r="BR97" t="s">
        <v>62</v>
      </c>
      <c r="BS97" t="s">
        <v>63</v>
      </c>
      <c r="BY97" t="s">
        <v>108</v>
      </c>
      <c r="CA97" t="s">
        <v>98</v>
      </c>
      <c r="CC97" t="s">
        <v>69</v>
      </c>
      <c r="CJ97" t="s">
        <v>125</v>
      </c>
      <c r="CL97" t="s">
        <v>110</v>
      </c>
      <c r="CM97" t="s">
        <v>375</v>
      </c>
      <c r="CO97" t="s">
        <v>93</v>
      </c>
    </row>
    <row r="98" spans="1:93" x14ac:dyDescent="0.2">
      <c r="A98">
        <v>1371</v>
      </c>
      <c r="B98">
        <v>11111486930</v>
      </c>
      <c r="C98" t="s">
        <v>2</v>
      </c>
      <c r="D98" t="s">
        <v>3</v>
      </c>
      <c r="F98" t="s">
        <v>5</v>
      </c>
      <c r="J98" t="s">
        <v>175</v>
      </c>
      <c r="M98" t="s">
        <v>103</v>
      </c>
      <c r="P98" t="s">
        <v>84</v>
      </c>
      <c r="Q98" t="s">
        <v>85</v>
      </c>
      <c r="R98" t="s">
        <v>84</v>
      </c>
      <c r="S98" t="s">
        <v>85</v>
      </c>
      <c r="T98" t="s">
        <v>85</v>
      </c>
      <c r="U98" t="s">
        <v>85</v>
      </c>
      <c r="V98" t="s">
        <v>85</v>
      </c>
      <c r="W98" t="s">
        <v>95</v>
      </c>
      <c r="X98" t="s">
        <v>85</v>
      </c>
      <c r="Y98" t="s">
        <v>85</v>
      </c>
      <c r="Z98" t="s">
        <v>85</v>
      </c>
      <c r="AA98" t="s">
        <v>85</v>
      </c>
      <c r="AB98" t="s">
        <v>84</v>
      </c>
      <c r="AC98" t="s">
        <v>85</v>
      </c>
      <c r="AD98" t="s">
        <v>95</v>
      </c>
      <c r="AE98" t="s">
        <v>85</v>
      </c>
      <c r="AF98" t="s">
        <v>85</v>
      </c>
      <c r="AG98" t="s">
        <v>85</v>
      </c>
      <c r="AH98" t="s">
        <v>95</v>
      </c>
      <c r="AI98" t="s">
        <v>121</v>
      </c>
      <c r="AJ98" t="s">
        <v>376</v>
      </c>
      <c r="AK98" t="s">
        <v>377</v>
      </c>
      <c r="AO98" t="s">
        <v>35</v>
      </c>
      <c r="AV98" t="s">
        <v>42</v>
      </c>
      <c r="BI98" t="s">
        <v>141</v>
      </c>
      <c r="BK98" t="s">
        <v>146</v>
      </c>
      <c r="BL98" t="s">
        <v>88</v>
      </c>
      <c r="BM98" t="s">
        <v>57</v>
      </c>
      <c r="BO98" t="s">
        <v>59</v>
      </c>
      <c r="BY98" t="s">
        <v>89</v>
      </c>
      <c r="CA98" t="s">
        <v>90</v>
      </c>
      <c r="CC98" t="s">
        <v>69</v>
      </c>
      <c r="CJ98" t="s">
        <v>99</v>
      </c>
      <c r="CL98" t="s">
        <v>110</v>
      </c>
      <c r="CM98" t="s">
        <v>378</v>
      </c>
      <c r="CO98" t="s">
        <v>102</v>
      </c>
    </row>
    <row r="99" spans="1:93" x14ac:dyDescent="0.2">
      <c r="A99">
        <v>1370</v>
      </c>
      <c r="B99">
        <v>11111477358</v>
      </c>
      <c r="C99" t="s">
        <v>2</v>
      </c>
      <c r="D99" t="s">
        <v>3</v>
      </c>
      <c r="F99" t="s">
        <v>5</v>
      </c>
      <c r="J99" t="s">
        <v>175</v>
      </c>
      <c r="M99" t="s">
        <v>94</v>
      </c>
      <c r="P99" t="s">
        <v>84</v>
      </c>
      <c r="Q99" t="s">
        <v>84</v>
      </c>
      <c r="R99" t="s">
        <v>84</v>
      </c>
      <c r="S99" t="s">
        <v>84</v>
      </c>
      <c r="T99" t="s">
        <v>84</v>
      </c>
      <c r="U99" t="s">
        <v>84</v>
      </c>
      <c r="V99" t="s">
        <v>84</v>
      </c>
      <c r="W99" t="s">
        <v>84</v>
      </c>
      <c r="X99" t="s">
        <v>84</v>
      </c>
      <c r="Y99" t="s">
        <v>85</v>
      </c>
      <c r="Z99" t="s">
        <v>85</v>
      </c>
      <c r="AA99" t="s">
        <v>84</v>
      </c>
      <c r="AB99" t="s">
        <v>84</v>
      </c>
      <c r="AC99" t="s">
        <v>85</v>
      </c>
      <c r="AD99" t="s">
        <v>95</v>
      </c>
      <c r="AE99" t="s">
        <v>95</v>
      </c>
      <c r="AF99" t="s">
        <v>85</v>
      </c>
      <c r="AG99" t="s">
        <v>85</v>
      </c>
      <c r="AH99" t="s">
        <v>96</v>
      </c>
      <c r="AI99" t="s">
        <v>95</v>
      </c>
      <c r="AO99" t="s">
        <v>35</v>
      </c>
      <c r="AP99" t="s">
        <v>36</v>
      </c>
      <c r="AV99" t="s">
        <v>42</v>
      </c>
      <c r="AZ99" t="s">
        <v>46</v>
      </c>
      <c r="BA99" t="s">
        <v>47</v>
      </c>
      <c r="BG99" t="s">
        <v>379</v>
      </c>
      <c r="BI99" t="s">
        <v>141</v>
      </c>
      <c r="BK99" t="s">
        <v>88</v>
      </c>
      <c r="BL99" t="s">
        <v>88</v>
      </c>
      <c r="BM99" t="s">
        <v>57</v>
      </c>
      <c r="BP99" t="s">
        <v>60</v>
      </c>
      <c r="BQ99" t="s">
        <v>61</v>
      </c>
      <c r="BR99" t="s">
        <v>62</v>
      </c>
      <c r="BY99" t="s">
        <v>380</v>
      </c>
      <c r="CA99" t="s">
        <v>98</v>
      </c>
      <c r="CC99" t="s">
        <v>69</v>
      </c>
      <c r="CJ99" t="s">
        <v>99</v>
      </c>
      <c r="CL99" t="s">
        <v>92</v>
      </c>
      <c r="CM99" t="s">
        <v>381</v>
      </c>
      <c r="CO99" t="s">
        <v>93</v>
      </c>
    </row>
    <row r="100" spans="1:93" x14ac:dyDescent="0.2">
      <c r="A100">
        <v>1368</v>
      </c>
      <c r="B100">
        <v>11111443919</v>
      </c>
      <c r="C100" t="s">
        <v>2</v>
      </c>
      <c r="J100" t="s">
        <v>175</v>
      </c>
      <c r="M100" t="s">
        <v>103</v>
      </c>
      <c r="P100" t="s">
        <v>84</v>
      </c>
      <c r="Q100" t="s">
        <v>84</v>
      </c>
      <c r="R100" t="s">
        <v>84</v>
      </c>
      <c r="S100" t="s">
        <v>84</v>
      </c>
      <c r="T100" t="s">
        <v>85</v>
      </c>
      <c r="U100" t="s">
        <v>84</v>
      </c>
      <c r="V100" t="s">
        <v>85</v>
      </c>
      <c r="W100" t="s">
        <v>84</v>
      </c>
      <c r="X100" t="s">
        <v>84</v>
      </c>
      <c r="Y100" t="s">
        <v>85</v>
      </c>
      <c r="Z100" t="s">
        <v>95</v>
      </c>
      <c r="AA100" t="s">
        <v>85</v>
      </c>
      <c r="AB100" t="s">
        <v>84</v>
      </c>
      <c r="AC100" t="s">
        <v>95</v>
      </c>
      <c r="AD100" t="s">
        <v>85</v>
      </c>
      <c r="AE100" t="s">
        <v>95</v>
      </c>
      <c r="AF100" t="s">
        <v>95</v>
      </c>
      <c r="AG100" t="s">
        <v>85</v>
      </c>
      <c r="AH100" t="s">
        <v>95</v>
      </c>
      <c r="AI100" t="s">
        <v>96</v>
      </c>
      <c r="AJ100" t="s">
        <v>382</v>
      </c>
      <c r="AK100" t="s">
        <v>383</v>
      </c>
      <c r="AM100" t="s">
        <v>33</v>
      </c>
      <c r="AU100" t="s">
        <v>41</v>
      </c>
      <c r="AX100" t="s">
        <v>44</v>
      </c>
      <c r="AY100" t="s">
        <v>45</v>
      </c>
      <c r="BB100" t="s">
        <v>48</v>
      </c>
      <c r="BG100" t="s">
        <v>384</v>
      </c>
      <c r="BI100" t="s">
        <v>141</v>
      </c>
      <c r="BK100" t="s">
        <v>146</v>
      </c>
      <c r="BL100" t="s">
        <v>146</v>
      </c>
      <c r="BM100" t="s">
        <v>57</v>
      </c>
      <c r="BN100" t="s">
        <v>58</v>
      </c>
      <c r="BQ100" t="s">
        <v>61</v>
      </c>
      <c r="BY100" t="s">
        <v>89</v>
      </c>
      <c r="CA100" t="s">
        <v>98</v>
      </c>
      <c r="CC100" t="s">
        <v>69</v>
      </c>
      <c r="CJ100" t="s">
        <v>99</v>
      </c>
      <c r="CL100" t="s">
        <v>92</v>
      </c>
      <c r="CM100" t="s">
        <v>385</v>
      </c>
      <c r="CO100" t="s">
        <v>93</v>
      </c>
    </row>
    <row r="101" spans="1:93" x14ac:dyDescent="0.2">
      <c r="A101">
        <v>1367</v>
      </c>
      <c r="B101">
        <v>11111431995</v>
      </c>
      <c r="C101" t="s">
        <v>2</v>
      </c>
      <c r="D101" t="s">
        <v>3</v>
      </c>
      <c r="F101" t="s">
        <v>5</v>
      </c>
      <c r="J101" t="s">
        <v>175</v>
      </c>
      <c r="M101" t="s">
        <v>116</v>
      </c>
      <c r="P101" t="s">
        <v>84</v>
      </c>
      <c r="Q101" t="s">
        <v>84</v>
      </c>
      <c r="R101" t="s">
        <v>84</v>
      </c>
      <c r="S101" t="s">
        <v>84</v>
      </c>
      <c r="T101" t="s">
        <v>84</v>
      </c>
      <c r="U101" t="s">
        <v>84</v>
      </c>
      <c r="V101" t="s">
        <v>84</v>
      </c>
      <c r="W101" t="s">
        <v>85</v>
      </c>
      <c r="X101" t="s">
        <v>85</v>
      </c>
      <c r="Y101" t="s">
        <v>84</v>
      </c>
      <c r="Z101" t="s">
        <v>85</v>
      </c>
      <c r="AA101" t="s">
        <v>84</v>
      </c>
      <c r="AB101" t="s">
        <v>84</v>
      </c>
      <c r="AC101" t="s">
        <v>84</v>
      </c>
      <c r="AD101" t="s">
        <v>85</v>
      </c>
      <c r="AE101" t="s">
        <v>95</v>
      </c>
      <c r="AF101" t="s">
        <v>85</v>
      </c>
      <c r="AG101" t="s">
        <v>85</v>
      </c>
      <c r="AH101" t="s">
        <v>85</v>
      </c>
      <c r="AI101" t="s">
        <v>84</v>
      </c>
      <c r="AJ101" t="s">
        <v>386</v>
      </c>
      <c r="AK101" t="s">
        <v>387</v>
      </c>
      <c r="AN101" t="s">
        <v>34</v>
      </c>
      <c r="AP101" t="s">
        <v>36</v>
      </c>
      <c r="BD101" t="s">
        <v>50</v>
      </c>
      <c r="BG101" t="s">
        <v>388</v>
      </c>
      <c r="BI101" t="s">
        <v>86</v>
      </c>
      <c r="BK101" t="s">
        <v>88</v>
      </c>
      <c r="BL101" t="s">
        <v>88</v>
      </c>
      <c r="BU101" t="s">
        <v>65</v>
      </c>
      <c r="BY101" t="s">
        <v>89</v>
      </c>
      <c r="CA101" t="s">
        <v>98</v>
      </c>
      <c r="CC101" t="s">
        <v>69</v>
      </c>
      <c r="CJ101" t="s">
        <v>125</v>
      </c>
      <c r="CL101" t="s">
        <v>110</v>
      </c>
      <c r="CM101" t="s">
        <v>389</v>
      </c>
      <c r="CO101" t="s">
        <v>93</v>
      </c>
    </row>
    <row r="102" spans="1:93" x14ac:dyDescent="0.2">
      <c r="A102">
        <v>1364</v>
      </c>
      <c r="B102">
        <v>11111411391</v>
      </c>
      <c r="C102" t="s">
        <v>2</v>
      </c>
      <c r="F102" t="s">
        <v>5</v>
      </c>
      <c r="J102" t="s">
        <v>175</v>
      </c>
      <c r="M102" t="s">
        <v>83</v>
      </c>
      <c r="P102" t="s">
        <v>84</v>
      </c>
      <c r="Q102" t="s">
        <v>85</v>
      </c>
      <c r="R102" t="s">
        <v>95</v>
      </c>
      <c r="S102" t="s">
        <v>85</v>
      </c>
      <c r="T102" t="s">
        <v>85</v>
      </c>
      <c r="U102" t="s">
        <v>85</v>
      </c>
      <c r="V102" t="s">
        <v>84</v>
      </c>
      <c r="W102" t="s">
        <v>85</v>
      </c>
      <c r="X102" t="s">
        <v>85</v>
      </c>
      <c r="Y102" t="s">
        <v>85</v>
      </c>
      <c r="Z102" t="s">
        <v>95</v>
      </c>
      <c r="AA102" t="s">
        <v>85</v>
      </c>
      <c r="AB102" t="s">
        <v>85</v>
      </c>
      <c r="AC102" t="s">
        <v>121</v>
      </c>
      <c r="AD102" t="s">
        <v>95</v>
      </c>
      <c r="AE102" t="s">
        <v>95</v>
      </c>
      <c r="AF102" t="s">
        <v>85</v>
      </c>
      <c r="AG102" t="s">
        <v>96</v>
      </c>
      <c r="AH102" t="s">
        <v>96</v>
      </c>
      <c r="AI102" t="s">
        <v>121</v>
      </c>
      <c r="AJ102" t="s">
        <v>390</v>
      </c>
      <c r="AK102" t="s">
        <v>391</v>
      </c>
      <c r="AN102" t="s">
        <v>34</v>
      </c>
      <c r="AP102" t="s">
        <v>36</v>
      </c>
      <c r="AY102" t="s">
        <v>45</v>
      </c>
      <c r="BG102" t="s">
        <v>392</v>
      </c>
      <c r="BI102" t="s">
        <v>86</v>
      </c>
      <c r="BK102" t="s">
        <v>88</v>
      </c>
      <c r="BL102" t="s">
        <v>88</v>
      </c>
      <c r="BM102" t="s">
        <v>57</v>
      </c>
      <c r="BN102" t="s">
        <v>58</v>
      </c>
      <c r="BO102" t="s">
        <v>59</v>
      </c>
      <c r="BT102" t="s">
        <v>64</v>
      </c>
      <c r="BU102" t="s">
        <v>65</v>
      </c>
      <c r="BY102" t="s">
        <v>380</v>
      </c>
      <c r="CA102" t="s">
        <v>98</v>
      </c>
      <c r="CC102" t="s">
        <v>69</v>
      </c>
      <c r="CJ102" t="s">
        <v>109</v>
      </c>
      <c r="CL102" t="s">
        <v>92</v>
      </c>
      <c r="CO102" t="s">
        <v>93</v>
      </c>
    </row>
    <row r="103" spans="1:93" x14ac:dyDescent="0.2">
      <c r="A103">
        <v>1361</v>
      </c>
      <c r="B103">
        <v>11111361312</v>
      </c>
      <c r="C103" t="s">
        <v>2</v>
      </c>
      <c r="F103" t="s">
        <v>5</v>
      </c>
      <c r="H103" t="s">
        <v>393</v>
      </c>
      <c r="J103" t="s">
        <v>175</v>
      </c>
      <c r="M103" t="s">
        <v>83</v>
      </c>
      <c r="P103" t="s">
        <v>84</v>
      </c>
      <c r="Q103" t="s">
        <v>84</v>
      </c>
      <c r="R103" t="s">
        <v>84</v>
      </c>
      <c r="S103" t="s">
        <v>85</v>
      </c>
      <c r="T103" t="s">
        <v>85</v>
      </c>
      <c r="U103" t="s">
        <v>84</v>
      </c>
      <c r="V103" t="s">
        <v>85</v>
      </c>
      <c r="W103" t="s">
        <v>84</v>
      </c>
      <c r="X103" t="s">
        <v>121</v>
      </c>
      <c r="Y103" t="s">
        <v>96</v>
      </c>
      <c r="Z103" t="s">
        <v>84</v>
      </c>
      <c r="AA103" t="s">
        <v>85</v>
      </c>
      <c r="AB103" t="s">
        <v>96</v>
      </c>
      <c r="AC103" t="s">
        <v>96</v>
      </c>
      <c r="AD103" t="s">
        <v>85</v>
      </c>
      <c r="AE103" t="s">
        <v>84</v>
      </c>
      <c r="AF103" t="s">
        <v>85</v>
      </c>
      <c r="AG103" t="s">
        <v>84</v>
      </c>
      <c r="AH103" t="s">
        <v>95</v>
      </c>
      <c r="AI103" t="s">
        <v>121</v>
      </c>
      <c r="AJ103" t="s">
        <v>394</v>
      </c>
      <c r="AK103" t="s">
        <v>395</v>
      </c>
      <c r="AM103" t="s">
        <v>33</v>
      </c>
      <c r="AP103" t="s">
        <v>36</v>
      </c>
      <c r="AT103" t="s">
        <v>40</v>
      </c>
      <c r="AU103" t="s">
        <v>41</v>
      </c>
      <c r="AY103" t="s">
        <v>45</v>
      </c>
      <c r="BG103" t="s">
        <v>396</v>
      </c>
      <c r="BI103" t="s">
        <v>133</v>
      </c>
      <c r="BK103" t="s">
        <v>87</v>
      </c>
      <c r="BL103" t="s">
        <v>87</v>
      </c>
      <c r="BM103" t="s">
        <v>57</v>
      </c>
      <c r="BP103" t="s">
        <v>60</v>
      </c>
      <c r="BQ103" t="s">
        <v>61</v>
      </c>
      <c r="BR103" t="s">
        <v>62</v>
      </c>
      <c r="BS103" t="s">
        <v>63</v>
      </c>
      <c r="BY103" t="s">
        <v>89</v>
      </c>
      <c r="CA103" t="s">
        <v>98</v>
      </c>
      <c r="CC103" t="s">
        <v>69</v>
      </c>
      <c r="CJ103" t="s">
        <v>99</v>
      </c>
      <c r="CL103" t="s">
        <v>100</v>
      </c>
      <c r="CM103" t="s">
        <v>359</v>
      </c>
      <c r="CO103" t="s">
        <v>93</v>
      </c>
    </row>
    <row r="104" spans="1:93" x14ac:dyDescent="0.2">
      <c r="A104">
        <v>1354</v>
      </c>
      <c r="B104">
        <v>11111099056</v>
      </c>
      <c r="C104" t="s">
        <v>2</v>
      </c>
      <c r="J104" t="s">
        <v>175</v>
      </c>
      <c r="M104" t="s">
        <v>103</v>
      </c>
      <c r="P104" t="s">
        <v>84</v>
      </c>
      <c r="Q104" t="s">
        <v>84</v>
      </c>
      <c r="R104" t="s">
        <v>84</v>
      </c>
      <c r="S104" t="s">
        <v>84</v>
      </c>
      <c r="T104" t="s">
        <v>84</v>
      </c>
      <c r="U104" t="s">
        <v>85</v>
      </c>
      <c r="V104" t="s">
        <v>96</v>
      </c>
      <c r="W104" t="s">
        <v>85</v>
      </c>
      <c r="X104" t="s">
        <v>85</v>
      </c>
      <c r="Y104" t="s">
        <v>95</v>
      </c>
      <c r="Z104" t="s">
        <v>85</v>
      </c>
      <c r="AA104" t="s">
        <v>84</v>
      </c>
      <c r="AB104" t="s">
        <v>84</v>
      </c>
      <c r="AC104" t="s">
        <v>95</v>
      </c>
      <c r="AD104" t="s">
        <v>84</v>
      </c>
      <c r="AE104" t="s">
        <v>95</v>
      </c>
      <c r="AF104" t="s">
        <v>84</v>
      </c>
      <c r="AG104" t="s">
        <v>85</v>
      </c>
      <c r="AH104" t="s">
        <v>95</v>
      </c>
      <c r="AI104" t="s">
        <v>95</v>
      </c>
      <c r="AJ104" t="s">
        <v>397</v>
      </c>
      <c r="AM104" t="s">
        <v>33</v>
      </c>
      <c r="AT104" t="s">
        <v>40</v>
      </c>
      <c r="AX104" t="s">
        <v>44</v>
      </c>
      <c r="BG104" t="s">
        <v>398</v>
      </c>
      <c r="BI104" t="s">
        <v>73</v>
      </c>
      <c r="BK104" t="s">
        <v>88</v>
      </c>
      <c r="BL104" t="s">
        <v>87</v>
      </c>
      <c r="BY104" t="s">
        <v>108</v>
      </c>
      <c r="CA104" t="s">
        <v>98</v>
      </c>
      <c r="CC104" t="s">
        <v>69</v>
      </c>
      <c r="CJ104" t="s">
        <v>99</v>
      </c>
      <c r="CL104" t="s">
        <v>92</v>
      </c>
      <c r="CM104" t="s">
        <v>190</v>
      </c>
      <c r="CO104" t="s">
        <v>102</v>
      </c>
    </row>
    <row r="105" spans="1:93" x14ac:dyDescent="0.2">
      <c r="A105">
        <v>1353</v>
      </c>
      <c r="B105">
        <v>11111057483</v>
      </c>
      <c r="C105" t="s">
        <v>2</v>
      </c>
      <c r="F105" t="s">
        <v>5</v>
      </c>
      <c r="J105" t="s">
        <v>175</v>
      </c>
      <c r="M105" t="s">
        <v>103</v>
      </c>
      <c r="P105" t="s">
        <v>85</v>
      </c>
      <c r="Q105" t="s">
        <v>85</v>
      </c>
      <c r="R105" t="s">
        <v>85</v>
      </c>
      <c r="S105" t="s">
        <v>85</v>
      </c>
      <c r="T105" t="s">
        <v>95</v>
      </c>
      <c r="U105" t="s">
        <v>85</v>
      </c>
      <c r="V105" t="s">
        <v>95</v>
      </c>
      <c r="W105" t="s">
        <v>95</v>
      </c>
      <c r="X105" t="s">
        <v>95</v>
      </c>
      <c r="Y105" t="s">
        <v>85</v>
      </c>
      <c r="Z105" t="s">
        <v>85</v>
      </c>
      <c r="AA105" t="s">
        <v>95</v>
      </c>
      <c r="AB105" t="s">
        <v>85</v>
      </c>
      <c r="AC105" t="s">
        <v>95</v>
      </c>
      <c r="AD105" t="s">
        <v>95</v>
      </c>
      <c r="AE105" t="s">
        <v>95</v>
      </c>
      <c r="AF105" t="s">
        <v>85</v>
      </c>
      <c r="AG105" t="s">
        <v>95</v>
      </c>
      <c r="AH105" t="s">
        <v>95</v>
      </c>
      <c r="AI105" t="s">
        <v>121</v>
      </c>
      <c r="AJ105" t="s">
        <v>399</v>
      </c>
      <c r="AK105" t="s">
        <v>400</v>
      </c>
      <c r="AN105" t="s">
        <v>34</v>
      </c>
      <c r="AZ105" t="s">
        <v>46</v>
      </c>
      <c r="BE105" t="s">
        <v>51</v>
      </c>
      <c r="BG105" t="s">
        <v>401</v>
      </c>
      <c r="BI105" t="s">
        <v>141</v>
      </c>
      <c r="BK105" t="s">
        <v>146</v>
      </c>
      <c r="BL105" t="s">
        <v>88</v>
      </c>
      <c r="BM105" t="s">
        <v>57</v>
      </c>
      <c r="BN105" t="s">
        <v>58</v>
      </c>
      <c r="BO105" t="s">
        <v>59</v>
      </c>
      <c r="BR105" t="s">
        <v>62</v>
      </c>
      <c r="BY105" t="s">
        <v>108</v>
      </c>
      <c r="CA105" t="s">
        <v>98</v>
      </c>
      <c r="CC105" t="s">
        <v>69</v>
      </c>
      <c r="CJ105" t="s">
        <v>109</v>
      </c>
      <c r="CL105" t="s">
        <v>110</v>
      </c>
      <c r="CM105" t="s">
        <v>111</v>
      </c>
      <c r="CO105" t="s">
        <v>93</v>
      </c>
    </row>
    <row r="106" spans="1:93" x14ac:dyDescent="0.2">
      <c r="A106">
        <v>1352</v>
      </c>
      <c r="B106">
        <v>11111048219</v>
      </c>
      <c r="C106" t="s">
        <v>2</v>
      </c>
      <c r="D106" t="s">
        <v>3</v>
      </c>
      <c r="F106" t="s">
        <v>5</v>
      </c>
      <c r="J106" t="s">
        <v>175</v>
      </c>
      <c r="M106" t="s">
        <v>83</v>
      </c>
      <c r="P106" t="s">
        <v>84</v>
      </c>
      <c r="Q106" t="s">
        <v>84</v>
      </c>
      <c r="R106" t="s">
        <v>84</v>
      </c>
      <c r="S106" t="s">
        <v>84</v>
      </c>
      <c r="T106" t="s">
        <v>95</v>
      </c>
      <c r="U106" t="s">
        <v>84</v>
      </c>
      <c r="V106" t="s">
        <v>84</v>
      </c>
      <c r="W106" t="s">
        <v>85</v>
      </c>
      <c r="X106" t="s">
        <v>85</v>
      </c>
      <c r="Y106" t="s">
        <v>84</v>
      </c>
      <c r="Z106" t="s">
        <v>95</v>
      </c>
      <c r="AA106" t="s">
        <v>84</v>
      </c>
      <c r="AB106" t="s">
        <v>95</v>
      </c>
      <c r="AC106" t="s">
        <v>85</v>
      </c>
      <c r="AD106" t="s">
        <v>95</v>
      </c>
      <c r="AE106" t="s">
        <v>95</v>
      </c>
      <c r="AF106" t="s">
        <v>95</v>
      </c>
      <c r="AG106" t="s">
        <v>84</v>
      </c>
      <c r="AH106" t="s">
        <v>95</v>
      </c>
      <c r="AI106" t="s">
        <v>95</v>
      </c>
      <c r="AN106" t="s">
        <v>34</v>
      </c>
      <c r="AP106" t="s">
        <v>36</v>
      </c>
      <c r="AR106" t="s">
        <v>38</v>
      </c>
      <c r="BI106" t="s">
        <v>86</v>
      </c>
      <c r="BK106" t="s">
        <v>87</v>
      </c>
      <c r="BL106" t="s">
        <v>88</v>
      </c>
      <c r="BM106" t="s">
        <v>57</v>
      </c>
      <c r="BN106" t="s">
        <v>58</v>
      </c>
      <c r="BO106" t="s">
        <v>59</v>
      </c>
      <c r="BR106" t="s">
        <v>62</v>
      </c>
      <c r="BY106" t="s">
        <v>97</v>
      </c>
      <c r="CA106" t="s">
        <v>90</v>
      </c>
      <c r="CC106" t="s">
        <v>69</v>
      </c>
      <c r="CJ106" t="s">
        <v>125</v>
      </c>
      <c r="CL106" t="s">
        <v>110</v>
      </c>
      <c r="CM106" t="s">
        <v>402</v>
      </c>
      <c r="CO106" t="s">
        <v>102</v>
      </c>
    </row>
    <row r="107" spans="1:93" x14ac:dyDescent="0.2">
      <c r="A107">
        <v>1350</v>
      </c>
      <c r="B107">
        <v>11110914167</v>
      </c>
      <c r="C107" t="s">
        <v>2</v>
      </c>
      <c r="D107" t="s">
        <v>3</v>
      </c>
      <c r="J107" t="s">
        <v>175</v>
      </c>
      <c r="M107" t="s">
        <v>83</v>
      </c>
      <c r="P107" t="s">
        <v>84</v>
      </c>
      <c r="Q107" t="s">
        <v>84</v>
      </c>
      <c r="R107" t="s">
        <v>84</v>
      </c>
      <c r="S107" t="s">
        <v>84</v>
      </c>
      <c r="T107" t="s">
        <v>84</v>
      </c>
      <c r="U107" t="s">
        <v>84</v>
      </c>
      <c r="V107" t="s">
        <v>84</v>
      </c>
      <c r="W107" t="s">
        <v>85</v>
      </c>
      <c r="X107" t="s">
        <v>84</v>
      </c>
      <c r="Y107" t="s">
        <v>85</v>
      </c>
      <c r="Z107" t="s">
        <v>84</v>
      </c>
      <c r="AA107" t="s">
        <v>84</v>
      </c>
      <c r="AB107" t="s">
        <v>84</v>
      </c>
      <c r="AC107" t="s">
        <v>85</v>
      </c>
      <c r="AD107" t="s">
        <v>84</v>
      </c>
      <c r="AE107" t="s">
        <v>84</v>
      </c>
      <c r="AF107" t="s">
        <v>85</v>
      </c>
      <c r="AG107" t="s">
        <v>85</v>
      </c>
      <c r="AH107" t="s">
        <v>95</v>
      </c>
      <c r="AI107" t="s">
        <v>85</v>
      </c>
      <c r="AY107" t="s">
        <v>45</v>
      </c>
      <c r="BA107" t="s">
        <v>47</v>
      </c>
      <c r="BI107" t="s">
        <v>86</v>
      </c>
      <c r="BK107" t="s">
        <v>88</v>
      </c>
      <c r="BL107" t="s">
        <v>88</v>
      </c>
      <c r="BM107" t="s">
        <v>57</v>
      </c>
      <c r="BY107" t="s">
        <v>97</v>
      </c>
      <c r="CA107" t="s">
        <v>98</v>
      </c>
      <c r="CC107" t="s">
        <v>69</v>
      </c>
      <c r="CJ107" t="s">
        <v>99</v>
      </c>
      <c r="CL107" t="s">
        <v>100</v>
      </c>
      <c r="CO107" t="s">
        <v>102</v>
      </c>
    </row>
    <row r="108" spans="1:93" x14ac:dyDescent="0.2">
      <c r="A108">
        <v>1343</v>
      </c>
      <c r="B108">
        <v>11110659623</v>
      </c>
      <c r="C108" t="s">
        <v>2</v>
      </c>
      <c r="J108" t="s">
        <v>175</v>
      </c>
      <c r="M108" t="s">
        <v>116</v>
      </c>
      <c r="P108" t="s">
        <v>84</v>
      </c>
      <c r="Q108" t="s">
        <v>84</v>
      </c>
      <c r="R108" t="s">
        <v>84</v>
      </c>
      <c r="S108" t="s">
        <v>84</v>
      </c>
      <c r="T108" t="s">
        <v>85</v>
      </c>
      <c r="U108" t="s">
        <v>85</v>
      </c>
      <c r="V108" t="s">
        <v>84</v>
      </c>
      <c r="W108" t="s">
        <v>95</v>
      </c>
      <c r="X108" t="s">
        <v>84</v>
      </c>
      <c r="Y108" t="s">
        <v>84</v>
      </c>
      <c r="Z108" t="s">
        <v>85</v>
      </c>
      <c r="AA108" t="s">
        <v>84</v>
      </c>
      <c r="AB108" t="s">
        <v>84</v>
      </c>
      <c r="AC108" t="s">
        <v>95</v>
      </c>
      <c r="AD108" t="s">
        <v>95</v>
      </c>
      <c r="AE108" t="s">
        <v>85</v>
      </c>
      <c r="AF108" t="s">
        <v>85</v>
      </c>
      <c r="AG108" t="s">
        <v>85</v>
      </c>
      <c r="AH108" t="s">
        <v>95</v>
      </c>
      <c r="AI108" t="s">
        <v>95</v>
      </c>
      <c r="AJ108" t="s">
        <v>403</v>
      </c>
      <c r="AK108" t="s">
        <v>404</v>
      </c>
      <c r="AP108" t="s">
        <v>36</v>
      </c>
      <c r="AQ108" t="s">
        <v>37</v>
      </c>
      <c r="AR108" t="s">
        <v>38</v>
      </c>
      <c r="BB108" t="s">
        <v>48</v>
      </c>
      <c r="BE108" t="s">
        <v>51</v>
      </c>
      <c r="BG108" t="s">
        <v>405</v>
      </c>
      <c r="BI108" t="s">
        <v>133</v>
      </c>
      <c r="BK108" t="s">
        <v>146</v>
      </c>
      <c r="BL108" t="s">
        <v>146</v>
      </c>
      <c r="BM108" t="s">
        <v>57</v>
      </c>
      <c r="BO108" t="s">
        <v>59</v>
      </c>
      <c r="BY108" t="s">
        <v>97</v>
      </c>
      <c r="CA108" t="s">
        <v>98</v>
      </c>
      <c r="CC108" t="s">
        <v>69</v>
      </c>
      <c r="CJ108" t="s">
        <v>99</v>
      </c>
      <c r="CL108" t="s">
        <v>100</v>
      </c>
      <c r="CM108" t="s">
        <v>406</v>
      </c>
      <c r="CO108" t="s">
        <v>102</v>
      </c>
    </row>
    <row r="109" spans="1:93" x14ac:dyDescent="0.2">
      <c r="A109">
        <v>1336</v>
      </c>
      <c r="B109">
        <v>11110509987</v>
      </c>
      <c r="C109" t="s">
        <v>2</v>
      </c>
      <c r="J109" t="s">
        <v>175</v>
      </c>
      <c r="M109" t="s">
        <v>83</v>
      </c>
      <c r="P109" t="s">
        <v>84</v>
      </c>
      <c r="Q109" t="s">
        <v>84</v>
      </c>
      <c r="R109" t="s">
        <v>84</v>
      </c>
      <c r="S109" t="s">
        <v>85</v>
      </c>
      <c r="T109" t="s">
        <v>85</v>
      </c>
      <c r="U109" t="s">
        <v>84</v>
      </c>
      <c r="V109" t="s">
        <v>95</v>
      </c>
      <c r="W109" t="s">
        <v>121</v>
      </c>
      <c r="X109" t="s">
        <v>85</v>
      </c>
      <c r="Y109" t="s">
        <v>84</v>
      </c>
      <c r="Z109" t="s">
        <v>121</v>
      </c>
      <c r="AA109" t="s">
        <v>96</v>
      </c>
      <c r="AB109" t="s">
        <v>96</v>
      </c>
      <c r="AC109" t="s">
        <v>95</v>
      </c>
      <c r="AD109" t="s">
        <v>96</v>
      </c>
      <c r="AE109" t="s">
        <v>96</v>
      </c>
      <c r="AF109" t="s">
        <v>85</v>
      </c>
      <c r="AG109" t="s">
        <v>84</v>
      </c>
      <c r="AH109" t="s">
        <v>121</v>
      </c>
      <c r="AI109" t="s">
        <v>96</v>
      </c>
      <c r="AJ109" t="s">
        <v>407</v>
      </c>
      <c r="AK109" t="s">
        <v>408</v>
      </c>
      <c r="AO109" t="s">
        <v>35</v>
      </c>
      <c r="AP109" t="s">
        <v>36</v>
      </c>
      <c r="AT109" t="s">
        <v>40</v>
      </c>
      <c r="AX109" t="s">
        <v>44</v>
      </c>
      <c r="BD109" t="s">
        <v>50</v>
      </c>
      <c r="BG109" t="s">
        <v>409</v>
      </c>
      <c r="BI109" t="s">
        <v>133</v>
      </c>
      <c r="BK109" t="s">
        <v>88</v>
      </c>
      <c r="BL109" t="s">
        <v>146</v>
      </c>
      <c r="BM109" t="s">
        <v>57</v>
      </c>
      <c r="BY109" t="s">
        <v>114</v>
      </c>
      <c r="CA109" t="s">
        <v>73</v>
      </c>
      <c r="CG109" t="s">
        <v>73</v>
      </c>
      <c r="CJ109" t="s">
        <v>109</v>
      </c>
      <c r="CL109" t="s">
        <v>110</v>
      </c>
      <c r="CM109" t="s">
        <v>360</v>
      </c>
      <c r="CO109" t="s">
        <v>93</v>
      </c>
    </row>
    <row r="110" spans="1:93" x14ac:dyDescent="0.2">
      <c r="A110">
        <v>1335</v>
      </c>
      <c r="B110">
        <v>11110498154</v>
      </c>
      <c r="C110" t="s">
        <v>2</v>
      </c>
      <c r="E110" t="s">
        <v>4</v>
      </c>
      <c r="F110" t="s">
        <v>5</v>
      </c>
      <c r="J110" t="s">
        <v>175</v>
      </c>
      <c r="M110" t="s">
        <v>148</v>
      </c>
      <c r="P110" t="s">
        <v>84</v>
      </c>
      <c r="Q110" t="s">
        <v>84</v>
      </c>
      <c r="R110" t="s">
        <v>85</v>
      </c>
      <c r="S110" t="s">
        <v>84</v>
      </c>
      <c r="T110" t="s">
        <v>85</v>
      </c>
      <c r="U110" t="s">
        <v>85</v>
      </c>
      <c r="V110" t="s">
        <v>85</v>
      </c>
      <c r="W110" t="s">
        <v>85</v>
      </c>
      <c r="X110" t="s">
        <v>85</v>
      </c>
      <c r="Y110" t="s">
        <v>85</v>
      </c>
      <c r="Z110" t="s">
        <v>95</v>
      </c>
      <c r="AA110" t="s">
        <v>85</v>
      </c>
      <c r="AB110" t="s">
        <v>85</v>
      </c>
      <c r="AC110" t="s">
        <v>96</v>
      </c>
      <c r="AD110" t="s">
        <v>95</v>
      </c>
      <c r="AE110" t="s">
        <v>95</v>
      </c>
      <c r="AF110" t="s">
        <v>96</v>
      </c>
      <c r="AG110" t="s">
        <v>121</v>
      </c>
      <c r="AH110" t="s">
        <v>95</v>
      </c>
      <c r="AI110" t="s">
        <v>121</v>
      </c>
      <c r="AT110" t="s">
        <v>40</v>
      </c>
      <c r="BI110" t="s">
        <v>86</v>
      </c>
      <c r="BK110" t="s">
        <v>87</v>
      </c>
      <c r="BL110" t="s">
        <v>87</v>
      </c>
      <c r="BM110" t="s">
        <v>57</v>
      </c>
      <c r="BN110" t="s">
        <v>58</v>
      </c>
      <c r="BO110" t="s">
        <v>59</v>
      </c>
      <c r="BR110" t="s">
        <v>62</v>
      </c>
      <c r="BY110" t="s">
        <v>114</v>
      </c>
      <c r="CA110" t="s">
        <v>98</v>
      </c>
      <c r="CC110" t="s">
        <v>69</v>
      </c>
      <c r="CJ110" t="s">
        <v>91</v>
      </c>
      <c r="CL110" t="s">
        <v>110</v>
      </c>
      <c r="CO110" t="s">
        <v>102</v>
      </c>
    </row>
    <row r="111" spans="1:93" x14ac:dyDescent="0.2">
      <c r="A111">
        <v>1333</v>
      </c>
      <c r="B111">
        <v>11110490527</v>
      </c>
      <c r="C111" t="s">
        <v>2</v>
      </c>
      <c r="E111" t="s">
        <v>4</v>
      </c>
      <c r="F111" t="s">
        <v>5</v>
      </c>
      <c r="J111" t="s">
        <v>175</v>
      </c>
      <c r="M111" t="s">
        <v>116</v>
      </c>
      <c r="P111" t="s">
        <v>84</v>
      </c>
      <c r="Q111" t="s">
        <v>84</v>
      </c>
      <c r="R111" t="s">
        <v>84</v>
      </c>
      <c r="S111" t="s">
        <v>84</v>
      </c>
      <c r="T111" t="s">
        <v>85</v>
      </c>
      <c r="U111" t="s">
        <v>84</v>
      </c>
      <c r="V111" t="s">
        <v>84</v>
      </c>
      <c r="W111" t="s">
        <v>84</v>
      </c>
      <c r="X111" t="s">
        <v>84</v>
      </c>
      <c r="Y111" t="s">
        <v>85</v>
      </c>
      <c r="Z111" t="s">
        <v>84</v>
      </c>
      <c r="AA111" t="s">
        <v>84</v>
      </c>
      <c r="AB111" t="s">
        <v>84</v>
      </c>
      <c r="AC111" t="s">
        <v>84</v>
      </c>
      <c r="AD111" t="s">
        <v>84</v>
      </c>
      <c r="AE111" t="s">
        <v>85</v>
      </c>
      <c r="AF111" t="s">
        <v>84</v>
      </c>
      <c r="AG111" t="s">
        <v>85</v>
      </c>
      <c r="AH111" t="s">
        <v>95</v>
      </c>
      <c r="AI111" t="s">
        <v>95</v>
      </c>
      <c r="AJ111" t="s">
        <v>410</v>
      </c>
      <c r="AK111" t="s">
        <v>411</v>
      </c>
      <c r="AR111" t="s">
        <v>38</v>
      </c>
      <c r="AU111" t="s">
        <v>41</v>
      </c>
      <c r="BE111" t="s">
        <v>51</v>
      </c>
      <c r="BG111" t="s">
        <v>412</v>
      </c>
      <c r="BI111" t="s">
        <v>86</v>
      </c>
      <c r="BK111" t="s">
        <v>88</v>
      </c>
      <c r="BL111" t="s">
        <v>87</v>
      </c>
      <c r="BO111" t="s">
        <v>59</v>
      </c>
      <c r="BY111" t="s">
        <v>114</v>
      </c>
      <c r="CA111" t="s">
        <v>98</v>
      </c>
      <c r="CC111" t="s">
        <v>69</v>
      </c>
      <c r="CJ111" t="s">
        <v>91</v>
      </c>
      <c r="CL111" t="s">
        <v>110</v>
      </c>
      <c r="CM111" t="s">
        <v>190</v>
      </c>
      <c r="CO111" t="s">
        <v>102</v>
      </c>
    </row>
    <row r="112" spans="1:93" x14ac:dyDescent="0.2">
      <c r="A112">
        <v>1332</v>
      </c>
      <c r="B112">
        <v>11110490495</v>
      </c>
      <c r="C112" t="s">
        <v>2</v>
      </c>
      <c r="D112" t="s">
        <v>3</v>
      </c>
      <c r="F112" t="s">
        <v>5</v>
      </c>
      <c r="H112" t="s">
        <v>413</v>
      </c>
      <c r="J112" t="s">
        <v>175</v>
      </c>
      <c r="M112" t="s">
        <v>103</v>
      </c>
      <c r="P112" t="s">
        <v>84</v>
      </c>
      <c r="Q112" t="s">
        <v>85</v>
      </c>
      <c r="R112" t="s">
        <v>84</v>
      </c>
      <c r="S112" t="s">
        <v>85</v>
      </c>
      <c r="T112" t="s">
        <v>84</v>
      </c>
      <c r="U112" t="s">
        <v>85</v>
      </c>
      <c r="V112" t="s">
        <v>85</v>
      </c>
      <c r="W112" t="s">
        <v>85</v>
      </c>
      <c r="X112" t="s">
        <v>85</v>
      </c>
      <c r="Y112" t="s">
        <v>85</v>
      </c>
      <c r="Z112" t="s">
        <v>85</v>
      </c>
      <c r="AA112" t="s">
        <v>95</v>
      </c>
      <c r="AB112" t="s">
        <v>85</v>
      </c>
      <c r="AC112" t="s">
        <v>121</v>
      </c>
      <c r="AD112" t="s">
        <v>85</v>
      </c>
      <c r="AE112" t="s">
        <v>95</v>
      </c>
      <c r="AF112" t="s">
        <v>85</v>
      </c>
      <c r="AG112" t="s">
        <v>85</v>
      </c>
      <c r="AH112" t="s">
        <v>85</v>
      </c>
      <c r="AI112" t="s">
        <v>121</v>
      </c>
      <c r="AJ112" t="s">
        <v>414</v>
      </c>
      <c r="AK112" t="s">
        <v>415</v>
      </c>
      <c r="AN112" t="s">
        <v>34</v>
      </c>
      <c r="AO112" t="s">
        <v>35</v>
      </c>
      <c r="AS112" t="s">
        <v>39</v>
      </c>
      <c r="AX112" t="s">
        <v>44</v>
      </c>
      <c r="BC112" t="s">
        <v>49</v>
      </c>
      <c r="BG112" t="s">
        <v>416</v>
      </c>
      <c r="BI112" t="s">
        <v>133</v>
      </c>
      <c r="BK112" t="s">
        <v>107</v>
      </c>
      <c r="BL112" t="s">
        <v>107</v>
      </c>
      <c r="BM112" t="s">
        <v>57</v>
      </c>
      <c r="BO112" t="s">
        <v>59</v>
      </c>
      <c r="BY112" t="s">
        <v>114</v>
      </c>
      <c r="CA112" t="s">
        <v>90</v>
      </c>
      <c r="CG112" t="s">
        <v>73</v>
      </c>
      <c r="CJ112" t="s">
        <v>91</v>
      </c>
      <c r="CL112" t="s">
        <v>110</v>
      </c>
      <c r="CM112" t="s">
        <v>417</v>
      </c>
      <c r="CO112" t="s">
        <v>93</v>
      </c>
    </row>
    <row r="113" spans="1:93" x14ac:dyDescent="0.2">
      <c r="A113">
        <v>1331</v>
      </c>
      <c r="B113">
        <v>11110475047</v>
      </c>
      <c r="C113" t="s">
        <v>2</v>
      </c>
      <c r="D113" t="s">
        <v>3</v>
      </c>
      <c r="F113" t="s">
        <v>5</v>
      </c>
      <c r="J113" t="s">
        <v>175</v>
      </c>
      <c r="M113" t="s">
        <v>135</v>
      </c>
      <c r="P113" t="s">
        <v>95</v>
      </c>
      <c r="Q113" t="s">
        <v>85</v>
      </c>
      <c r="R113" t="s">
        <v>85</v>
      </c>
      <c r="S113" t="s">
        <v>85</v>
      </c>
      <c r="T113" t="s">
        <v>121</v>
      </c>
      <c r="U113" t="s">
        <v>121</v>
      </c>
      <c r="V113" t="s">
        <v>85</v>
      </c>
      <c r="W113" t="s">
        <v>121</v>
      </c>
      <c r="X113" t="s">
        <v>85</v>
      </c>
      <c r="Y113" t="s">
        <v>84</v>
      </c>
      <c r="Z113" t="s">
        <v>95</v>
      </c>
      <c r="AA113" t="s">
        <v>95</v>
      </c>
      <c r="AB113" t="s">
        <v>85</v>
      </c>
      <c r="AC113" t="s">
        <v>95</v>
      </c>
      <c r="AD113" t="s">
        <v>121</v>
      </c>
      <c r="AE113" t="s">
        <v>121</v>
      </c>
      <c r="AF113" t="s">
        <v>121</v>
      </c>
      <c r="AG113" t="s">
        <v>95</v>
      </c>
      <c r="AH113" t="s">
        <v>121</v>
      </c>
      <c r="AI113" t="s">
        <v>121</v>
      </c>
      <c r="AJ113" t="s">
        <v>418</v>
      </c>
      <c r="AK113" t="s">
        <v>419</v>
      </c>
      <c r="AP113" t="s">
        <v>36</v>
      </c>
      <c r="BC113" t="s">
        <v>49</v>
      </c>
      <c r="BG113" t="s">
        <v>420</v>
      </c>
      <c r="BI113" t="s">
        <v>73</v>
      </c>
      <c r="BK113" t="s">
        <v>107</v>
      </c>
      <c r="BL113" t="s">
        <v>87</v>
      </c>
      <c r="BQ113" t="s">
        <v>61</v>
      </c>
      <c r="BY113" t="s">
        <v>134</v>
      </c>
      <c r="CA113" t="s">
        <v>90</v>
      </c>
      <c r="CC113" t="s">
        <v>69</v>
      </c>
      <c r="CJ113" t="s">
        <v>99</v>
      </c>
      <c r="CL113" t="s">
        <v>110</v>
      </c>
      <c r="CO113" t="s">
        <v>102</v>
      </c>
    </row>
    <row r="114" spans="1:93" x14ac:dyDescent="0.2">
      <c r="A114">
        <v>1329</v>
      </c>
      <c r="B114">
        <v>11110457222</v>
      </c>
      <c r="C114" t="s">
        <v>2</v>
      </c>
      <c r="F114" t="s">
        <v>5</v>
      </c>
      <c r="H114" t="s">
        <v>421</v>
      </c>
      <c r="J114" t="s">
        <v>175</v>
      </c>
      <c r="M114" t="s">
        <v>83</v>
      </c>
      <c r="P114" t="s">
        <v>84</v>
      </c>
      <c r="Q114" t="s">
        <v>84</v>
      </c>
      <c r="R114" t="s">
        <v>84</v>
      </c>
      <c r="S114" t="s">
        <v>85</v>
      </c>
      <c r="T114" t="s">
        <v>84</v>
      </c>
      <c r="U114" t="s">
        <v>85</v>
      </c>
      <c r="V114" t="s">
        <v>85</v>
      </c>
      <c r="W114" t="s">
        <v>84</v>
      </c>
      <c r="X114" t="s">
        <v>84</v>
      </c>
      <c r="Y114" t="s">
        <v>85</v>
      </c>
      <c r="Z114" t="s">
        <v>85</v>
      </c>
      <c r="AA114" t="s">
        <v>85</v>
      </c>
      <c r="AB114" t="s">
        <v>85</v>
      </c>
      <c r="AC114" t="s">
        <v>121</v>
      </c>
      <c r="AD114" t="s">
        <v>95</v>
      </c>
      <c r="AE114" t="s">
        <v>85</v>
      </c>
      <c r="AF114" t="s">
        <v>85</v>
      </c>
      <c r="AG114" t="s">
        <v>85</v>
      </c>
      <c r="AH114" t="s">
        <v>121</v>
      </c>
      <c r="AI114" t="s">
        <v>96</v>
      </c>
      <c r="AJ114" t="s">
        <v>422</v>
      </c>
      <c r="AK114" t="s">
        <v>423</v>
      </c>
      <c r="AO114" t="s">
        <v>35</v>
      </c>
      <c r="AY114" t="s">
        <v>45</v>
      </c>
      <c r="BI114" t="s">
        <v>152</v>
      </c>
      <c r="BK114" t="s">
        <v>88</v>
      </c>
      <c r="BL114" t="s">
        <v>87</v>
      </c>
      <c r="BN114" t="s">
        <v>58</v>
      </c>
      <c r="BO114" t="s">
        <v>59</v>
      </c>
      <c r="BY114" t="s">
        <v>97</v>
      </c>
      <c r="CA114" t="s">
        <v>98</v>
      </c>
      <c r="CC114" t="s">
        <v>69</v>
      </c>
      <c r="CJ114" t="s">
        <v>99</v>
      </c>
      <c r="CL114" t="s">
        <v>100</v>
      </c>
      <c r="CM114" t="s">
        <v>424</v>
      </c>
      <c r="CO114" t="s">
        <v>102</v>
      </c>
    </row>
    <row r="115" spans="1:93" x14ac:dyDescent="0.2">
      <c r="A115">
        <v>1326</v>
      </c>
      <c r="B115">
        <v>11110412841</v>
      </c>
      <c r="C115" t="s">
        <v>2</v>
      </c>
      <c r="D115" t="s">
        <v>3</v>
      </c>
      <c r="F115" t="s">
        <v>5</v>
      </c>
      <c r="J115" t="s">
        <v>175</v>
      </c>
      <c r="M115" t="s">
        <v>94</v>
      </c>
      <c r="P115" t="s">
        <v>84</v>
      </c>
      <c r="Q115" t="s">
        <v>84</v>
      </c>
      <c r="R115" t="s">
        <v>85</v>
      </c>
      <c r="S115" t="s">
        <v>84</v>
      </c>
      <c r="T115" t="s">
        <v>84</v>
      </c>
      <c r="U115" t="s">
        <v>85</v>
      </c>
      <c r="V115" t="s">
        <v>84</v>
      </c>
      <c r="W115" t="s">
        <v>84</v>
      </c>
      <c r="X115" t="s">
        <v>84</v>
      </c>
      <c r="Y115" t="s">
        <v>84</v>
      </c>
      <c r="Z115" t="s">
        <v>96</v>
      </c>
      <c r="AA115" t="s">
        <v>84</v>
      </c>
      <c r="AB115" t="s">
        <v>84</v>
      </c>
      <c r="AC115" t="s">
        <v>84</v>
      </c>
      <c r="AD115" t="s">
        <v>84</v>
      </c>
      <c r="AE115" t="s">
        <v>95</v>
      </c>
      <c r="AF115" t="s">
        <v>84</v>
      </c>
      <c r="AG115" t="s">
        <v>95</v>
      </c>
      <c r="AH115" t="s">
        <v>95</v>
      </c>
      <c r="AI115" t="s">
        <v>95</v>
      </c>
      <c r="AJ115" t="s">
        <v>425</v>
      </c>
      <c r="AK115" t="s">
        <v>426</v>
      </c>
      <c r="AP115" t="s">
        <v>36</v>
      </c>
      <c r="AY115" t="s">
        <v>45</v>
      </c>
      <c r="BG115" t="s">
        <v>427</v>
      </c>
      <c r="BI115" t="s">
        <v>133</v>
      </c>
      <c r="BK115" t="s">
        <v>107</v>
      </c>
      <c r="BL115" t="s">
        <v>87</v>
      </c>
      <c r="BM115" t="s">
        <v>57</v>
      </c>
      <c r="BO115" t="s">
        <v>59</v>
      </c>
      <c r="BY115" t="s">
        <v>134</v>
      </c>
      <c r="CA115" t="s">
        <v>90</v>
      </c>
      <c r="CC115" t="s">
        <v>69</v>
      </c>
      <c r="CJ115" t="s">
        <v>109</v>
      </c>
      <c r="CL115" t="s">
        <v>110</v>
      </c>
      <c r="CM115" t="s">
        <v>428</v>
      </c>
      <c r="CO115" t="s">
        <v>93</v>
      </c>
    </row>
    <row r="116" spans="1:93" x14ac:dyDescent="0.2">
      <c r="A116">
        <v>1325</v>
      </c>
      <c r="B116">
        <v>11110395171</v>
      </c>
      <c r="C116" t="s">
        <v>2</v>
      </c>
      <c r="J116" t="s">
        <v>175</v>
      </c>
      <c r="M116" t="s">
        <v>103</v>
      </c>
      <c r="P116" t="s">
        <v>84</v>
      </c>
      <c r="Q116" t="s">
        <v>85</v>
      </c>
      <c r="R116" t="s">
        <v>85</v>
      </c>
      <c r="S116" t="s">
        <v>85</v>
      </c>
      <c r="T116" t="s">
        <v>85</v>
      </c>
      <c r="U116" t="s">
        <v>85</v>
      </c>
      <c r="V116" t="s">
        <v>85</v>
      </c>
      <c r="W116" t="s">
        <v>84</v>
      </c>
      <c r="X116" t="s">
        <v>85</v>
      </c>
      <c r="Y116" t="s">
        <v>85</v>
      </c>
      <c r="Z116" t="s">
        <v>85</v>
      </c>
      <c r="AA116" t="s">
        <v>95</v>
      </c>
      <c r="AB116" t="s">
        <v>84</v>
      </c>
      <c r="AC116" t="s">
        <v>85</v>
      </c>
      <c r="AD116" t="s">
        <v>95</v>
      </c>
      <c r="AE116" t="s">
        <v>85</v>
      </c>
      <c r="AF116" t="s">
        <v>85</v>
      </c>
      <c r="AG116" t="s">
        <v>85</v>
      </c>
      <c r="AH116" t="s">
        <v>95</v>
      </c>
      <c r="AI116" t="s">
        <v>95</v>
      </c>
      <c r="AJ116" t="s">
        <v>429</v>
      </c>
      <c r="AK116" t="s">
        <v>430</v>
      </c>
      <c r="AN116" t="s">
        <v>34</v>
      </c>
      <c r="AO116" t="s">
        <v>35</v>
      </c>
      <c r="AP116" t="s">
        <v>36</v>
      </c>
      <c r="AQ116" t="s">
        <v>37</v>
      </c>
      <c r="AW116" t="s">
        <v>43</v>
      </c>
      <c r="BG116" t="s">
        <v>431</v>
      </c>
      <c r="BI116" t="s">
        <v>152</v>
      </c>
      <c r="BK116" t="s">
        <v>88</v>
      </c>
      <c r="BL116" t="s">
        <v>88</v>
      </c>
      <c r="BM116" t="s">
        <v>57</v>
      </c>
      <c r="BY116" t="s">
        <v>108</v>
      </c>
      <c r="CA116" t="s">
        <v>98</v>
      </c>
      <c r="CC116" t="s">
        <v>69</v>
      </c>
      <c r="CJ116" t="s">
        <v>91</v>
      </c>
      <c r="CL116" t="s">
        <v>110</v>
      </c>
      <c r="CM116" t="s">
        <v>111</v>
      </c>
      <c r="CO116" t="s">
        <v>93</v>
      </c>
    </row>
    <row r="117" spans="1:93" x14ac:dyDescent="0.2">
      <c r="A117">
        <v>1323</v>
      </c>
      <c r="B117">
        <v>11110388212</v>
      </c>
      <c r="C117" t="s">
        <v>2</v>
      </c>
      <c r="D117" t="s">
        <v>3</v>
      </c>
      <c r="F117" t="s">
        <v>5</v>
      </c>
      <c r="J117" t="s">
        <v>175</v>
      </c>
      <c r="M117" t="s">
        <v>103</v>
      </c>
      <c r="P117" t="s">
        <v>85</v>
      </c>
      <c r="Q117" t="s">
        <v>85</v>
      </c>
      <c r="R117" t="s">
        <v>84</v>
      </c>
      <c r="S117" t="s">
        <v>95</v>
      </c>
      <c r="T117" t="s">
        <v>84</v>
      </c>
      <c r="U117" t="s">
        <v>85</v>
      </c>
      <c r="V117" t="s">
        <v>85</v>
      </c>
      <c r="W117" t="s">
        <v>95</v>
      </c>
      <c r="X117" t="s">
        <v>85</v>
      </c>
      <c r="Y117" t="s">
        <v>85</v>
      </c>
      <c r="Z117" t="s">
        <v>85</v>
      </c>
      <c r="AA117" t="s">
        <v>85</v>
      </c>
      <c r="AB117" t="s">
        <v>85</v>
      </c>
      <c r="AC117" t="s">
        <v>85</v>
      </c>
      <c r="AD117" t="s">
        <v>85</v>
      </c>
      <c r="AE117" t="s">
        <v>95</v>
      </c>
      <c r="AF117" t="s">
        <v>85</v>
      </c>
      <c r="AG117" t="s">
        <v>95</v>
      </c>
      <c r="AH117" t="s">
        <v>95</v>
      </c>
      <c r="AI117" t="s">
        <v>96</v>
      </c>
      <c r="AJ117" t="s">
        <v>432</v>
      </c>
      <c r="AK117" t="s">
        <v>433</v>
      </c>
      <c r="AN117" t="s">
        <v>34</v>
      </c>
      <c r="AP117" t="s">
        <v>36</v>
      </c>
      <c r="AQ117" t="s">
        <v>37</v>
      </c>
      <c r="BC117" t="s">
        <v>49</v>
      </c>
      <c r="BE117" t="s">
        <v>51</v>
      </c>
      <c r="BG117" t="s">
        <v>434</v>
      </c>
      <c r="BI117" t="s">
        <v>86</v>
      </c>
      <c r="BK117" t="s">
        <v>88</v>
      </c>
      <c r="BL117" t="s">
        <v>88</v>
      </c>
      <c r="BN117" t="s">
        <v>58</v>
      </c>
      <c r="BO117" t="s">
        <v>59</v>
      </c>
      <c r="BR117" t="s">
        <v>62</v>
      </c>
      <c r="BY117" t="s">
        <v>114</v>
      </c>
      <c r="CA117" t="s">
        <v>90</v>
      </c>
      <c r="CC117" t="s">
        <v>69</v>
      </c>
      <c r="CJ117" t="s">
        <v>99</v>
      </c>
      <c r="CL117" t="s">
        <v>100</v>
      </c>
      <c r="CM117" t="s">
        <v>111</v>
      </c>
      <c r="CO117" t="s">
        <v>93</v>
      </c>
    </row>
    <row r="118" spans="1:93" x14ac:dyDescent="0.2">
      <c r="A118">
        <v>1319</v>
      </c>
      <c r="B118">
        <v>11110366855</v>
      </c>
      <c r="C118" t="s">
        <v>2</v>
      </c>
      <c r="D118" t="s">
        <v>3</v>
      </c>
      <c r="J118" t="s">
        <v>175</v>
      </c>
      <c r="M118" t="s">
        <v>148</v>
      </c>
      <c r="P118" t="s">
        <v>84</v>
      </c>
      <c r="Q118" t="s">
        <v>84</v>
      </c>
      <c r="R118" t="s">
        <v>85</v>
      </c>
      <c r="S118" t="s">
        <v>85</v>
      </c>
      <c r="T118" t="s">
        <v>85</v>
      </c>
      <c r="U118" t="s">
        <v>85</v>
      </c>
      <c r="V118" t="s">
        <v>85</v>
      </c>
      <c r="W118" t="s">
        <v>84</v>
      </c>
      <c r="X118" t="s">
        <v>84</v>
      </c>
      <c r="Y118" t="s">
        <v>95</v>
      </c>
      <c r="Z118" t="s">
        <v>95</v>
      </c>
      <c r="AA118" t="s">
        <v>85</v>
      </c>
      <c r="AB118" t="s">
        <v>95</v>
      </c>
      <c r="AC118" t="s">
        <v>85</v>
      </c>
      <c r="AD118" t="s">
        <v>95</v>
      </c>
      <c r="AE118" t="s">
        <v>95</v>
      </c>
      <c r="AF118" t="s">
        <v>95</v>
      </c>
      <c r="AG118" t="s">
        <v>85</v>
      </c>
      <c r="AH118" t="s">
        <v>85</v>
      </c>
      <c r="AI118" t="s">
        <v>95</v>
      </c>
      <c r="AJ118" t="s">
        <v>435</v>
      </c>
      <c r="AK118" t="s">
        <v>436</v>
      </c>
      <c r="AR118" t="s">
        <v>38</v>
      </c>
      <c r="AS118" t="s">
        <v>39</v>
      </c>
      <c r="AU118" t="s">
        <v>41</v>
      </c>
      <c r="AY118" t="s">
        <v>45</v>
      </c>
      <c r="BG118" t="s">
        <v>437</v>
      </c>
      <c r="BI118" t="s">
        <v>86</v>
      </c>
      <c r="BK118" t="s">
        <v>87</v>
      </c>
      <c r="BL118" t="s">
        <v>88</v>
      </c>
      <c r="BM118" t="s">
        <v>57</v>
      </c>
      <c r="BY118" t="s">
        <v>97</v>
      </c>
      <c r="CA118" t="s">
        <v>98</v>
      </c>
      <c r="CC118" t="s">
        <v>69</v>
      </c>
      <c r="CJ118" t="s">
        <v>99</v>
      </c>
      <c r="CL118" t="s">
        <v>100</v>
      </c>
      <c r="CM118" t="s">
        <v>153</v>
      </c>
      <c r="CO118" t="s">
        <v>102</v>
      </c>
    </row>
    <row r="119" spans="1:93" x14ac:dyDescent="0.2">
      <c r="A119">
        <v>1318</v>
      </c>
      <c r="B119">
        <v>11110359931</v>
      </c>
      <c r="C119" t="s">
        <v>2</v>
      </c>
      <c r="E119" t="s">
        <v>4</v>
      </c>
      <c r="F119" t="s">
        <v>5</v>
      </c>
      <c r="J119" t="s">
        <v>175</v>
      </c>
      <c r="M119" t="s">
        <v>83</v>
      </c>
      <c r="P119" t="s">
        <v>85</v>
      </c>
      <c r="Q119" t="s">
        <v>84</v>
      </c>
      <c r="R119" t="s">
        <v>85</v>
      </c>
      <c r="S119" t="s">
        <v>85</v>
      </c>
      <c r="T119" t="s">
        <v>85</v>
      </c>
      <c r="U119" t="s">
        <v>85</v>
      </c>
      <c r="V119" t="s">
        <v>85</v>
      </c>
      <c r="W119" t="s">
        <v>85</v>
      </c>
      <c r="X119" t="s">
        <v>85</v>
      </c>
      <c r="Y119" t="s">
        <v>85</v>
      </c>
      <c r="Z119" t="s">
        <v>85</v>
      </c>
      <c r="AA119" t="s">
        <v>85</v>
      </c>
      <c r="AB119" t="s">
        <v>85</v>
      </c>
      <c r="AC119" t="s">
        <v>85</v>
      </c>
      <c r="AD119" t="s">
        <v>95</v>
      </c>
      <c r="AE119" t="s">
        <v>95</v>
      </c>
      <c r="AF119" t="s">
        <v>85</v>
      </c>
      <c r="AG119" t="s">
        <v>95</v>
      </c>
      <c r="AH119" t="s">
        <v>95</v>
      </c>
      <c r="AI119" t="s">
        <v>96</v>
      </c>
      <c r="AJ119" t="s">
        <v>438</v>
      </c>
      <c r="AN119" t="s">
        <v>34</v>
      </c>
      <c r="AO119" t="s">
        <v>35</v>
      </c>
      <c r="AX119" t="s">
        <v>44</v>
      </c>
      <c r="BI119" t="s">
        <v>141</v>
      </c>
      <c r="BK119" t="s">
        <v>88</v>
      </c>
      <c r="BL119" t="s">
        <v>88</v>
      </c>
      <c r="BM119" t="s">
        <v>57</v>
      </c>
      <c r="BO119" t="s">
        <v>59</v>
      </c>
      <c r="BY119" t="s">
        <v>134</v>
      </c>
      <c r="CA119" t="s">
        <v>90</v>
      </c>
      <c r="CC119" t="s">
        <v>69</v>
      </c>
      <c r="CJ119" t="s">
        <v>99</v>
      </c>
      <c r="CL119" t="s">
        <v>100</v>
      </c>
      <c r="CM119" t="s">
        <v>439</v>
      </c>
      <c r="CO119" t="s">
        <v>102</v>
      </c>
    </row>
    <row r="120" spans="1:93" x14ac:dyDescent="0.2">
      <c r="A120">
        <v>1317</v>
      </c>
      <c r="B120">
        <v>11110353267</v>
      </c>
      <c r="C120" t="s">
        <v>2</v>
      </c>
      <c r="F120" t="s">
        <v>5</v>
      </c>
      <c r="J120" t="s">
        <v>175</v>
      </c>
      <c r="M120" t="s">
        <v>83</v>
      </c>
      <c r="P120" t="s">
        <v>84</v>
      </c>
      <c r="Q120" t="s">
        <v>85</v>
      </c>
      <c r="R120" t="s">
        <v>84</v>
      </c>
      <c r="S120" t="s">
        <v>84</v>
      </c>
      <c r="T120" t="s">
        <v>85</v>
      </c>
      <c r="U120" t="s">
        <v>85</v>
      </c>
      <c r="V120" t="s">
        <v>95</v>
      </c>
      <c r="W120" t="s">
        <v>84</v>
      </c>
      <c r="X120" t="s">
        <v>95</v>
      </c>
      <c r="Y120" t="s">
        <v>84</v>
      </c>
      <c r="Z120" t="s">
        <v>95</v>
      </c>
      <c r="AA120" t="s">
        <v>84</v>
      </c>
      <c r="AB120" t="s">
        <v>84</v>
      </c>
      <c r="AC120" t="s">
        <v>84</v>
      </c>
      <c r="AD120" t="s">
        <v>95</v>
      </c>
      <c r="AE120" t="s">
        <v>85</v>
      </c>
      <c r="AF120" t="s">
        <v>84</v>
      </c>
      <c r="AG120" t="s">
        <v>95</v>
      </c>
      <c r="AH120" t="s">
        <v>95</v>
      </c>
      <c r="AI120" t="s">
        <v>95</v>
      </c>
      <c r="AN120" t="s">
        <v>34</v>
      </c>
      <c r="AP120" t="s">
        <v>36</v>
      </c>
      <c r="BA120" t="s">
        <v>47</v>
      </c>
      <c r="BC120" t="s">
        <v>49</v>
      </c>
      <c r="BE120" t="s">
        <v>51</v>
      </c>
      <c r="BI120" t="s">
        <v>152</v>
      </c>
      <c r="BK120" t="s">
        <v>88</v>
      </c>
      <c r="BL120" t="s">
        <v>146</v>
      </c>
      <c r="BN120" t="s">
        <v>58</v>
      </c>
      <c r="BY120" t="s">
        <v>89</v>
      </c>
      <c r="CA120" t="s">
        <v>98</v>
      </c>
      <c r="CC120" t="s">
        <v>69</v>
      </c>
      <c r="CJ120" t="s">
        <v>109</v>
      </c>
      <c r="CL120" t="s">
        <v>100</v>
      </c>
      <c r="CO120" t="s">
        <v>102</v>
      </c>
    </row>
    <row r="121" spans="1:93" x14ac:dyDescent="0.2">
      <c r="A121">
        <v>1315</v>
      </c>
      <c r="B121">
        <v>11110315966</v>
      </c>
      <c r="C121" t="s">
        <v>2</v>
      </c>
      <c r="F121" t="s">
        <v>5</v>
      </c>
      <c r="J121" t="s">
        <v>175</v>
      </c>
      <c r="M121" t="s">
        <v>116</v>
      </c>
      <c r="P121" t="s">
        <v>84</v>
      </c>
      <c r="Q121" t="s">
        <v>84</v>
      </c>
      <c r="R121" t="s">
        <v>85</v>
      </c>
      <c r="S121" t="s">
        <v>85</v>
      </c>
      <c r="T121" t="s">
        <v>84</v>
      </c>
      <c r="U121" t="s">
        <v>85</v>
      </c>
      <c r="V121" t="s">
        <v>84</v>
      </c>
      <c r="W121" t="s">
        <v>85</v>
      </c>
      <c r="X121" t="s">
        <v>84</v>
      </c>
      <c r="Y121" t="s">
        <v>85</v>
      </c>
      <c r="Z121" t="s">
        <v>85</v>
      </c>
      <c r="AA121" t="s">
        <v>85</v>
      </c>
      <c r="AB121" t="s">
        <v>95</v>
      </c>
      <c r="AC121" t="s">
        <v>95</v>
      </c>
      <c r="AD121" t="s">
        <v>85</v>
      </c>
      <c r="AE121" t="s">
        <v>85</v>
      </c>
      <c r="AF121" t="s">
        <v>85</v>
      </c>
      <c r="AG121" t="s">
        <v>95</v>
      </c>
      <c r="AH121" t="s">
        <v>95</v>
      </c>
      <c r="AI121" t="s">
        <v>96</v>
      </c>
      <c r="AJ121" t="s">
        <v>440</v>
      </c>
      <c r="AK121" t="s">
        <v>441</v>
      </c>
      <c r="AM121" t="s">
        <v>33</v>
      </c>
      <c r="AP121" t="s">
        <v>36</v>
      </c>
      <c r="AR121" t="s">
        <v>38</v>
      </c>
      <c r="AS121" t="s">
        <v>39</v>
      </c>
      <c r="AU121" t="s">
        <v>41</v>
      </c>
      <c r="BG121" t="s">
        <v>442</v>
      </c>
      <c r="BI121" t="s">
        <v>86</v>
      </c>
      <c r="BK121" t="s">
        <v>88</v>
      </c>
      <c r="BL121" t="s">
        <v>88</v>
      </c>
      <c r="BM121" t="s">
        <v>57</v>
      </c>
      <c r="BT121" t="s">
        <v>64</v>
      </c>
      <c r="BU121" t="s">
        <v>65</v>
      </c>
      <c r="BY121" t="s">
        <v>134</v>
      </c>
      <c r="CA121" t="s">
        <v>98</v>
      </c>
      <c r="CC121" t="s">
        <v>69</v>
      </c>
      <c r="CJ121" t="s">
        <v>99</v>
      </c>
      <c r="CL121" t="s">
        <v>110</v>
      </c>
      <c r="CM121" t="s">
        <v>443</v>
      </c>
      <c r="CO121" t="s">
        <v>102</v>
      </c>
    </row>
    <row r="122" spans="1:93" x14ac:dyDescent="0.2">
      <c r="A122">
        <v>1314</v>
      </c>
      <c r="B122">
        <v>11110310434</v>
      </c>
      <c r="C122" t="s">
        <v>2</v>
      </c>
      <c r="J122" t="s">
        <v>175</v>
      </c>
      <c r="M122" t="s">
        <v>83</v>
      </c>
      <c r="P122" t="s">
        <v>84</v>
      </c>
      <c r="Q122" t="s">
        <v>84</v>
      </c>
      <c r="R122" t="s">
        <v>85</v>
      </c>
      <c r="S122" t="s">
        <v>84</v>
      </c>
      <c r="T122" t="s">
        <v>85</v>
      </c>
      <c r="U122" t="s">
        <v>95</v>
      </c>
      <c r="V122" t="s">
        <v>84</v>
      </c>
      <c r="W122" t="s">
        <v>84</v>
      </c>
      <c r="X122" t="s">
        <v>84</v>
      </c>
      <c r="Y122" t="s">
        <v>84</v>
      </c>
      <c r="Z122" t="s">
        <v>84</v>
      </c>
      <c r="AA122" t="s">
        <v>84</v>
      </c>
      <c r="AB122" t="s">
        <v>84</v>
      </c>
      <c r="AC122" t="s">
        <v>95</v>
      </c>
      <c r="AD122" t="s">
        <v>85</v>
      </c>
      <c r="AE122" t="s">
        <v>84</v>
      </c>
      <c r="AF122" t="s">
        <v>84</v>
      </c>
      <c r="AG122" t="s">
        <v>95</v>
      </c>
      <c r="AH122" t="s">
        <v>84</v>
      </c>
      <c r="AI122" t="s">
        <v>84</v>
      </c>
      <c r="AJ122" t="s">
        <v>444</v>
      </c>
      <c r="AK122" t="s">
        <v>445</v>
      </c>
      <c r="AN122" t="s">
        <v>34</v>
      </c>
      <c r="AP122" t="s">
        <v>36</v>
      </c>
      <c r="AS122" t="s">
        <v>39</v>
      </c>
      <c r="AY122" t="s">
        <v>45</v>
      </c>
      <c r="BA122" t="s">
        <v>47</v>
      </c>
      <c r="BI122" t="s">
        <v>86</v>
      </c>
      <c r="BK122" t="s">
        <v>88</v>
      </c>
      <c r="BL122" t="s">
        <v>87</v>
      </c>
      <c r="BM122" t="s">
        <v>57</v>
      </c>
      <c r="BY122" t="s">
        <v>380</v>
      </c>
      <c r="CA122" t="s">
        <v>98</v>
      </c>
      <c r="CC122" t="s">
        <v>69</v>
      </c>
      <c r="CJ122" t="s">
        <v>109</v>
      </c>
      <c r="CL122" t="s">
        <v>110</v>
      </c>
      <c r="CO122" t="s">
        <v>93</v>
      </c>
    </row>
    <row r="123" spans="1:93" x14ac:dyDescent="0.2">
      <c r="A123">
        <v>1313</v>
      </c>
      <c r="B123">
        <v>11110293281</v>
      </c>
      <c r="C123" t="s">
        <v>2</v>
      </c>
      <c r="F123" t="s">
        <v>5</v>
      </c>
      <c r="J123" t="s">
        <v>175</v>
      </c>
      <c r="M123" t="s">
        <v>94</v>
      </c>
      <c r="P123" t="s">
        <v>84</v>
      </c>
      <c r="Q123" t="s">
        <v>84</v>
      </c>
      <c r="R123" t="s">
        <v>84</v>
      </c>
      <c r="S123" t="s">
        <v>84</v>
      </c>
      <c r="T123" t="s">
        <v>84</v>
      </c>
      <c r="U123" t="s">
        <v>84</v>
      </c>
      <c r="V123" t="s">
        <v>95</v>
      </c>
      <c r="W123" t="s">
        <v>85</v>
      </c>
      <c r="X123" t="s">
        <v>85</v>
      </c>
      <c r="Y123" t="s">
        <v>95</v>
      </c>
      <c r="Z123" t="s">
        <v>84</v>
      </c>
      <c r="AA123" t="s">
        <v>95</v>
      </c>
      <c r="AB123" t="s">
        <v>85</v>
      </c>
      <c r="AC123" t="s">
        <v>95</v>
      </c>
      <c r="AD123" t="s">
        <v>95</v>
      </c>
      <c r="AE123" t="s">
        <v>85</v>
      </c>
      <c r="AF123" t="s">
        <v>84</v>
      </c>
      <c r="AG123" t="s">
        <v>85</v>
      </c>
      <c r="AH123" t="s">
        <v>85</v>
      </c>
      <c r="AI123" t="s">
        <v>96</v>
      </c>
      <c r="AJ123" t="s">
        <v>446</v>
      </c>
      <c r="AK123" t="s">
        <v>447</v>
      </c>
      <c r="AM123" t="s">
        <v>33</v>
      </c>
      <c r="AN123" t="s">
        <v>34</v>
      </c>
      <c r="AO123" t="s">
        <v>35</v>
      </c>
      <c r="AX123" t="s">
        <v>44</v>
      </c>
      <c r="AY123" t="s">
        <v>45</v>
      </c>
      <c r="BG123" t="s">
        <v>448</v>
      </c>
      <c r="BI123" t="s">
        <v>141</v>
      </c>
      <c r="BK123" t="s">
        <v>88</v>
      </c>
      <c r="BL123" t="s">
        <v>107</v>
      </c>
      <c r="BM123" t="s">
        <v>57</v>
      </c>
      <c r="BN123" t="s">
        <v>58</v>
      </c>
      <c r="BY123" t="s">
        <v>134</v>
      </c>
      <c r="CA123" t="s">
        <v>98</v>
      </c>
      <c r="CC123" t="s">
        <v>69</v>
      </c>
      <c r="CJ123" t="s">
        <v>109</v>
      </c>
      <c r="CL123" t="s">
        <v>100</v>
      </c>
      <c r="CM123" t="s">
        <v>449</v>
      </c>
      <c r="CO123" t="s">
        <v>102</v>
      </c>
    </row>
    <row r="124" spans="1:93" x14ac:dyDescent="0.2">
      <c r="A124">
        <v>1311</v>
      </c>
      <c r="B124">
        <v>11110258062</v>
      </c>
      <c r="C124" t="s">
        <v>2</v>
      </c>
      <c r="J124" t="s">
        <v>175</v>
      </c>
      <c r="M124" t="s">
        <v>148</v>
      </c>
      <c r="P124" t="s">
        <v>84</v>
      </c>
      <c r="Q124" t="s">
        <v>84</v>
      </c>
      <c r="R124" t="s">
        <v>84</v>
      </c>
      <c r="S124" t="s">
        <v>84</v>
      </c>
      <c r="T124" t="s">
        <v>121</v>
      </c>
      <c r="U124" t="s">
        <v>84</v>
      </c>
      <c r="V124" t="s">
        <v>96</v>
      </c>
      <c r="W124" t="s">
        <v>95</v>
      </c>
      <c r="X124" t="s">
        <v>85</v>
      </c>
      <c r="Y124" t="s">
        <v>95</v>
      </c>
      <c r="Z124" t="s">
        <v>121</v>
      </c>
      <c r="AA124" t="s">
        <v>96</v>
      </c>
      <c r="AB124" t="s">
        <v>95</v>
      </c>
      <c r="AC124" t="s">
        <v>121</v>
      </c>
      <c r="AD124" t="s">
        <v>121</v>
      </c>
      <c r="AE124" t="s">
        <v>95</v>
      </c>
      <c r="AF124" t="s">
        <v>95</v>
      </c>
      <c r="AG124" t="s">
        <v>85</v>
      </c>
      <c r="AH124" t="s">
        <v>121</v>
      </c>
      <c r="AI124" t="s">
        <v>121</v>
      </c>
      <c r="AJ124" t="s">
        <v>450</v>
      </c>
      <c r="AK124" t="s">
        <v>451</v>
      </c>
      <c r="AO124" t="s">
        <v>35</v>
      </c>
      <c r="AP124" t="s">
        <v>36</v>
      </c>
      <c r="AY124" t="s">
        <v>45</v>
      </c>
      <c r="BB124" t="s">
        <v>48</v>
      </c>
      <c r="BG124" t="s">
        <v>452</v>
      </c>
      <c r="BI124" t="s">
        <v>73</v>
      </c>
      <c r="BK124" t="s">
        <v>88</v>
      </c>
      <c r="BL124" t="s">
        <v>88</v>
      </c>
      <c r="BM124" t="s">
        <v>57</v>
      </c>
      <c r="BY124" t="s">
        <v>134</v>
      </c>
      <c r="CA124" t="s">
        <v>90</v>
      </c>
      <c r="CC124" t="s">
        <v>69</v>
      </c>
      <c r="CJ124" t="s">
        <v>99</v>
      </c>
      <c r="CL124" t="s">
        <v>100</v>
      </c>
      <c r="CM124" t="s">
        <v>453</v>
      </c>
      <c r="CO124" t="s">
        <v>102</v>
      </c>
    </row>
    <row r="125" spans="1:93" x14ac:dyDescent="0.2">
      <c r="A125">
        <v>1309</v>
      </c>
      <c r="B125">
        <v>11110247399</v>
      </c>
      <c r="C125" t="s">
        <v>2</v>
      </c>
      <c r="D125" t="s">
        <v>3</v>
      </c>
      <c r="F125" t="s">
        <v>5</v>
      </c>
      <c r="J125" t="s">
        <v>175</v>
      </c>
      <c r="M125" t="s">
        <v>103</v>
      </c>
      <c r="P125" t="s">
        <v>85</v>
      </c>
      <c r="Q125" t="s">
        <v>85</v>
      </c>
      <c r="R125" t="s">
        <v>84</v>
      </c>
      <c r="S125" t="s">
        <v>84</v>
      </c>
      <c r="T125" t="s">
        <v>85</v>
      </c>
      <c r="U125" t="s">
        <v>84</v>
      </c>
      <c r="V125" t="s">
        <v>85</v>
      </c>
      <c r="W125" t="s">
        <v>85</v>
      </c>
      <c r="X125" t="s">
        <v>85</v>
      </c>
      <c r="Y125" t="s">
        <v>85</v>
      </c>
      <c r="Z125" t="s">
        <v>95</v>
      </c>
      <c r="AA125" t="s">
        <v>85</v>
      </c>
      <c r="AB125" t="s">
        <v>85</v>
      </c>
      <c r="AC125" t="s">
        <v>96</v>
      </c>
      <c r="AD125" t="s">
        <v>85</v>
      </c>
      <c r="AE125" t="s">
        <v>85</v>
      </c>
      <c r="AF125" t="s">
        <v>85</v>
      </c>
      <c r="AG125" t="s">
        <v>95</v>
      </c>
      <c r="AH125" t="s">
        <v>95</v>
      </c>
      <c r="AI125" t="s">
        <v>96</v>
      </c>
      <c r="AJ125" t="s">
        <v>454</v>
      </c>
      <c r="AK125" t="s">
        <v>455</v>
      </c>
      <c r="AN125" t="s">
        <v>34</v>
      </c>
      <c r="AO125" t="s">
        <v>35</v>
      </c>
      <c r="AU125" t="s">
        <v>41</v>
      </c>
      <c r="AZ125" t="s">
        <v>46</v>
      </c>
      <c r="BC125" t="s">
        <v>49</v>
      </c>
      <c r="BG125" t="s">
        <v>456</v>
      </c>
      <c r="BI125" t="s">
        <v>86</v>
      </c>
      <c r="BK125" t="s">
        <v>88</v>
      </c>
      <c r="BL125" t="s">
        <v>88</v>
      </c>
      <c r="BM125" t="s">
        <v>57</v>
      </c>
      <c r="BN125" t="s">
        <v>58</v>
      </c>
      <c r="BO125" t="s">
        <v>59</v>
      </c>
      <c r="BY125" t="s">
        <v>97</v>
      </c>
      <c r="CA125" t="s">
        <v>90</v>
      </c>
      <c r="CC125" t="s">
        <v>69</v>
      </c>
      <c r="CJ125" t="s">
        <v>99</v>
      </c>
      <c r="CL125" t="s">
        <v>100</v>
      </c>
      <c r="CM125" t="s">
        <v>457</v>
      </c>
      <c r="CO125" t="s">
        <v>102</v>
      </c>
    </row>
    <row r="126" spans="1:93" x14ac:dyDescent="0.2">
      <c r="A126">
        <v>1308</v>
      </c>
      <c r="B126">
        <v>11110236139</v>
      </c>
      <c r="C126" t="s">
        <v>2</v>
      </c>
      <c r="D126" t="s">
        <v>3</v>
      </c>
      <c r="F126" t="s">
        <v>5</v>
      </c>
      <c r="J126" t="s">
        <v>175</v>
      </c>
      <c r="M126" t="s">
        <v>94</v>
      </c>
      <c r="P126" t="s">
        <v>85</v>
      </c>
      <c r="Q126" t="s">
        <v>84</v>
      </c>
      <c r="R126" t="s">
        <v>85</v>
      </c>
      <c r="S126" t="s">
        <v>85</v>
      </c>
      <c r="T126" t="s">
        <v>85</v>
      </c>
      <c r="U126" t="s">
        <v>85</v>
      </c>
      <c r="V126" t="s">
        <v>84</v>
      </c>
      <c r="W126" t="s">
        <v>85</v>
      </c>
      <c r="X126" t="s">
        <v>85</v>
      </c>
      <c r="Y126" t="s">
        <v>84</v>
      </c>
      <c r="Z126" t="s">
        <v>85</v>
      </c>
      <c r="AA126" t="s">
        <v>95</v>
      </c>
      <c r="AB126" t="s">
        <v>85</v>
      </c>
      <c r="AC126" t="s">
        <v>95</v>
      </c>
      <c r="AD126" t="s">
        <v>85</v>
      </c>
      <c r="AE126" t="s">
        <v>85</v>
      </c>
      <c r="AF126" t="s">
        <v>95</v>
      </c>
      <c r="AG126" t="s">
        <v>95</v>
      </c>
      <c r="AH126" t="s">
        <v>96</v>
      </c>
      <c r="AI126" t="s">
        <v>96</v>
      </c>
      <c r="AM126" t="s">
        <v>33</v>
      </c>
      <c r="AV126" t="s">
        <v>42</v>
      </c>
      <c r="AZ126" t="s">
        <v>46</v>
      </c>
      <c r="BI126" t="s">
        <v>86</v>
      </c>
      <c r="BK126" t="s">
        <v>88</v>
      </c>
      <c r="BL126" t="s">
        <v>146</v>
      </c>
      <c r="BM126" t="s">
        <v>57</v>
      </c>
      <c r="BO126" t="s">
        <v>59</v>
      </c>
      <c r="BT126" t="s">
        <v>64</v>
      </c>
      <c r="BY126" t="s">
        <v>89</v>
      </c>
      <c r="CA126" t="s">
        <v>98</v>
      </c>
      <c r="CC126" t="s">
        <v>69</v>
      </c>
      <c r="CJ126" t="s">
        <v>99</v>
      </c>
      <c r="CL126" t="s">
        <v>100</v>
      </c>
      <c r="CO126" t="s">
        <v>93</v>
      </c>
    </row>
    <row r="127" spans="1:93" x14ac:dyDescent="0.2">
      <c r="A127">
        <v>1304</v>
      </c>
      <c r="B127">
        <v>11109848812</v>
      </c>
      <c r="C127" t="s">
        <v>2</v>
      </c>
      <c r="D127" t="s">
        <v>3</v>
      </c>
      <c r="F127" t="s">
        <v>5</v>
      </c>
      <c r="J127" t="s">
        <v>175</v>
      </c>
      <c r="M127" t="s">
        <v>116</v>
      </c>
      <c r="P127" t="s">
        <v>84</v>
      </c>
      <c r="Q127" t="s">
        <v>85</v>
      </c>
      <c r="R127" t="s">
        <v>96</v>
      </c>
      <c r="S127" t="s">
        <v>95</v>
      </c>
      <c r="T127" t="s">
        <v>121</v>
      </c>
      <c r="U127" t="s">
        <v>85</v>
      </c>
      <c r="V127" t="s">
        <v>85</v>
      </c>
      <c r="W127" t="s">
        <v>95</v>
      </c>
      <c r="X127" t="s">
        <v>96</v>
      </c>
      <c r="Y127" t="s">
        <v>96</v>
      </c>
      <c r="Z127" t="s">
        <v>121</v>
      </c>
      <c r="AA127" t="s">
        <v>85</v>
      </c>
      <c r="AB127" t="s">
        <v>85</v>
      </c>
      <c r="AC127" t="s">
        <v>85</v>
      </c>
      <c r="AD127" t="s">
        <v>95</v>
      </c>
      <c r="AE127" t="s">
        <v>121</v>
      </c>
      <c r="AF127" t="s">
        <v>95</v>
      </c>
      <c r="AG127" t="s">
        <v>95</v>
      </c>
      <c r="AH127" t="s">
        <v>121</v>
      </c>
      <c r="AI127" t="s">
        <v>121</v>
      </c>
      <c r="AJ127" t="s">
        <v>458</v>
      </c>
      <c r="AK127" t="s">
        <v>459</v>
      </c>
      <c r="AO127" t="s">
        <v>35</v>
      </c>
      <c r="BG127" t="s">
        <v>460</v>
      </c>
      <c r="BI127" t="s">
        <v>133</v>
      </c>
      <c r="BK127" t="s">
        <v>87</v>
      </c>
      <c r="BL127" t="s">
        <v>88</v>
      </c>
      <c r="BM127" t="s">
        <v>57</v>
      </c>
      <c r="BO127" t="s">
        <v>59</v>
      </c>
      <c r="BY127" t="s">
        <v>97</v>
      </c>
      <c r="CA127" t="s">
        <v>98</v>
      </c>
      <c r="CG127" t="s">
        <v>73</v>
      </c>
      <c r="CJ127" t="s">
        <v>99</v>
      </c>
      <c r="CL127" t="s">
        <v>100</v>
      </c>
      <c r="CM127" t="s">
        <v>461</v>
      </c>
      <c r="CO127" t="s">
        <v>102</v>
      </c>
    </row>
    <row r="128" spans="1:93" x14ac:dyDescent="0.2">
      <c r="A128">
        <v>1271</v>
      </c>
      <c r="B128">
        <v>11106248818</v>
      </c>
      <c r="C128" t="s">
        <v>2</v>
      </c>
      <c r="D128" t="s">
        <v>3</v>
      </c>
      <c r="F128" t="s">
        <v>5</v>
      </c>
      <c r="H128" t="s">
        <v>273</v>
      </c>
      <c r="J128" t="s">
        <v>175</v>
      </c>
      <c r="M128" t="s">
        <v>94</v>
      </c>
      <c r="P128" t="s">
        <v>85</v>
      </c>
      <c r="Q128" t="s">
        <v>85</v>
      </c>
      <c r="R128" t="s">
        <v>84</v>
      </c>
      <c r="S128" t="s">
        <v>84</v>
      </c>
      <c r="T128" t="s">
        <v>85</v>
      </c>
      <c r="U128" t="s">
        <v>85</v>
      </c>
      <c r="V128" t="s">
        <v>85</v>
      </c>
      <c r="W128" t="s">
        <v>85</v>
      </c>
      <c r="X128" t="s">
        <v>85</v>
      </c>
      <c r="Y128" t="s">
        <v>85</v>
      </c>
      <c r="Z128" t="s">
        <v>95</v>
      </c>
      <c r="AA128" t="s">
        <v>95</v>
      </c>
      <c r="AB128" t="s">
        <v>85</v>
      </c>
      <c r="AC128" t="s">
        <v>95</v>
      </c>
      <c r="AD128" t="s">
        <v>85</v>
      </c>
      <c r="AE128" t="s">
        <v>95</v>
      </c>
      <c r="AF128" t="s">
        <v>96</v>
      </c>
      <c r="AG128" t="s">
        <v>85</v>
      </c>
      <c r="AH128" t="s">
        <v>96</v>
      </c>
      <c r="AI128" t="s">
        <v>96</v>
      </c>
      <c r="AJ128" t="s">
        <v>462</v>
      </c>
      <c r="AK128" t="s">
        <v>463</v>
      </c>
      <c r="AN128" t="s">
        <v>34</v>
      </c>
      <c r="BB128" t="s">
        <v>48</v>
      </c>
      <c r="BG128" t="s">
        <v>464</v>
      </c>
      <c r="BI128" t="s">
        <v>141</v>
      </c>
      <c r="BK128" t="s">
        <v>87</v>
      </c>
      <c r="BL128" t="s">
        <v>107</v>
      </c>
      <c r="BM128" t="s">
        <v>57</v>
      </c>
      <c r="BO128" t="s">
        <v>59</v>
      </c>
      <c r="BP128" t="s">
        <v>60</v>
      </c>
      <c r="BQ128" t="s">
        <v>61</v>
      </c>
      <c r="BR128" t="s">
        <v>62</v>
      </c>
      <c r="BS128" t="s">
        <v>63</v>
      </c>
      <c r="BY128" t="s">
        <v>114</v>
      </c>
      <c r="CA128" t="s">
        <v>98</v>
      </c>
      <c r="CC128" t="s">
        <v>69</v>
      </c>
      <c r="CJ128" t="s">
        <v>91</v>
      </c>
      <c r="CL128" t="s">
        <v>100</v>
      </c>
      <c r="CM128" t="s">
        <v>465</v>
      </c>
      <c r="CO128" t="s">
        <v>93</v>
      </c>
    </row>
    <row r="129" spans="1:93" x14ac:dyDescent="0.2">
      <c r="A129">
        <v>1270</v>
      </c>
      <c r="B129">
        <v>11106208968</v>
      </c>
      <c r="C129" t="s">
        <v>2</v>
      </c>
      <c r="D129" t="s">
        <v>3</v>
      </c>
      <c r="F129" t="s">
        <v>5</v>
      </c>
      <c r="J129" t="s">
        <v>175</v>
      </c>
      <c r="M129" t="s">
        <v>94</v>
      </c>
      <c r="P129" t="s">
        <v>84</v>
      </c>
      <c r="Q129" t="s">
        <v>84</v>
      </c>
      <c r="R129" t="s">
        <v>84</v>
      </c>
      <c r="S129" t="s">
        <v>85</v>
      </c>
      <c r="T129" t="s">
        <v>84</v>
      </c>
      <c r="U129" t="s">
        <v>85</v>
      </c>
      <c r="V129" t="s">
        <v>84</v>
      </c>
      <c r="W129" t="s">
        <v>84</v>
      </c>
      <c r="X129" t="s">
        <v>85</v>
      </c>
      <c r="Y129" t="s">
        <v>84</v>
      </c>
      <c r="Z129" t="s">
        <v>85</v>
      </c>
      <c r="AA129" t="s">
        <v>85</v>
      </c>
      <c r="AB129" t="s">
        <v>85</v>
      </c>
      <c r="AC129" t="s">
        <v>85</v>
      </c>
      <c r="AD129" t="s">
        <v>95</v>
      </c>
      <c r="AE129" t="s">
        <v>85</v>
      </c>
      <c r="AF129" t="s">
        <v>85</v>
      </c>
      <c r="AG129" t="s">
        <v>95</v>
      </c>
      <c r="AH129" t="s">
        <v>95</v>
      </c>
      <c r="AI129" t="s">
        <v>121</v>
      </c>
      <c r="AJ129" t="s">
        <v>466</v>
      </c>
      <c r="AK129" t="s">
        <v>467</v>
      </c>
      <c r="AO129" t="s">
        <v>35</v>
      </c>
      <c r="AV129" t="s">
        <v>42</v>
      </c>
      <c r="AX129" t="s">
        <v>44</v>
      </c>
      <c r="AZ129" t="s">
        <v>46</v>
      </c>
      <c r="BG129" t="s">
        <v>468</v>
      </c>
      <c r="BI129" t="s">
        <v>86</v>
      </c>
      <c r="BK129" t="s">
        <v>87</v>
      </c>
      <c r="BL129" t="s">
        <v>87</v>
      </c>
      <c r="BM129" t="s">
        <v>57</v>
      </c>
      <c r="BN129" t="s">
        <v>58</v>
      </c>
      <c r="BQ129" t="s">
        <v>61</v>
      </c>
      <c r="BY129" t="s">
        <v>89</v>
      </c>
      <c r="CA129" t="s">
        <v>90</v>
      </c>
      <c r="CC129" t="s">
        <v>69</v>
      </c>
      <c r="CJ129" t="s">
        <v>99</v>
      </c>
      <c r="CL129" t="s">
        <v>100</v>
      </c>
      <c r="CM129" t="s">
        <v>469</v>
      </c>
      <c r="CO129" t="s">
        <v>93</v>
      </c>
    </row>
    <row r="130" spans="1:93" x14ac:dyDescent="0.2">
      <c r="A130">
        <v>1267</v>
      </c>
      <c r="B130">
        <v>11106145464</v>
      </c>
      <c r="C130" t="s">
        <v>2</v>
      </c>
      <c r="F130" t="s">
        <v>5</v>
      </c>
      <c r="J130" t="s">
        <v>175</v>
      </c>
      <c r="M130" t="s">
        <v>103</v>
      </c>
      <c r="P130" t="s">
        <v>84</v>
      </c>
      <c r="Q130" t="s">
        <v>84</v>
      </c>
      <c r="R130" t="s">
        <v>84</v>
      </c>
      <c r="S130" t="s">
        <v>84</v>
      </c>
      <c r="T130" t="s">
        <v>84</v>
      </c>
      <c r="U130" t="s">
        <v>84</v>
      </c>
      <c r="V130" t="s">
        <v>95</v>
      </c>
      <c r="W130" t="s">
        <v>85</v>
      </c>
      <c r="X130" t="s">
        <v>84</v>
      </c>
      <c r="Y130" t="s">
        <v>85</v>
      </c>
      <c r="Z130" t="s">
        <v>85</v>
      </c>
      <c r="AA130" t="s">
        <v>85</v>
      </c>
      <c r="AB130" t="s">
        <v>84</v>
      </c>
      <c r="AC130" t="s">
        <v>84</v>
      </c>
      <c r="AD130" t="s">
        <v>95</v>
      </c>
      <c r="AE130" t="s">
        <v>95</v>
      </c>
      <c r="AF130" t="s">
        <v>121</v>
      </c>
      <c r="AG130" t="s">
        <v>95</v>
      </c>
      <c r="AH130" t="s">
        <v>85</v>
      </c>
      <c r="AI130" t="s">
        <v>95</v>
      </c>
      <c r="AU130" t="s">
        <v>41</v>
      </c>
      <c r="BI130" t="s">
        <v>141</v>
      </c>
      <c r="BK130" t="s">
        <v>146</v>
      </c>
      <c r="BL130" t="s">
        <v>146</v>
      </c>
      <c r="BP130" t="s">
        <v>60</v>
      </c>
      <c r="BY130" t="s">
        <v>108</v>
      </c>
      <c r="CA130" t="s">
        <v>98</v>
      </c>
      <c r="CC130" t="s">
        <v>69</v>
      </c>
      <c r="CJ130" t="s">
        <v>99</v>
      </c>
      <c r="CL130" t="s">
        <v>92</v>
      </c>
      <c r="CO130" t="s">
        <v>93</v>
      </c>
    </row>
    <row r="131" spans="1:93" x14ac:dyDescent="0.2">
      <c r="A131">
        <v>1216</v>
      </c>
      <c r="B131">
        <v>11102959511</v>
      </c>
      <c r="C131" t="s">
        <v>2</v>
      </c>
      <c r="F131" t="s">
        <v>5</v>
      </c>
      <c r="H131" t="s">
        <v>470</v>
      </c>
      <c r="J131" t="s">
        <v>175</v>
      </c>
      <c r="M131" t="s">
        <v>148</v>
      </c>
      <c r="P131" t="s">
        <v>84</v>
      </c>
      <c r="Q131" t="s">
        <v>84</v>
      </c>
      <c r="R131" t="s">
        <v>84</v>
      </c>
      <c r="S131" t="s">
        <v>84</v>
      </c>
      <c r="T131" t="s">
        <v>84</v>
      </c>
      <c r="U131" t="s">
        <v>85</v>
      </c>
      <c r="V131" t="s">
        <v>85</v>
      </c>
      <c r="W131" t="s">
        <v>84</v>
      </c>
      <c r="X131" t="s">
        <v>95</v>
      </c>
      <c r="Y131" t="s">
        <v>85</v>
      </c>
      <c r="Z131" t="s">
        <v>85</v>
      </c>
      <c r="AA131" t="s">
        <v>85</v>
      </c>
      <c r="AB131" t="s">
        <v>85</v>
      </c>
      <c r="AC131" t="s">
        <v>84</v>
      </c>
      <c r="AD131" t="s">
        <v>85</v>
      </c>
      <c r="AE131" t="s">
        <v>85</v>
      </c>
      <c r="AF131" t="s">
        <v>96</v>
      </c>
      <c r="AG131" t="s">
        <v>85</v>
      </c>
      <c r="AH131" t="s">
        <v>95</v>
      </c>
      <c r="AI131" t="s">
        <v>85</v>
      </c>
      <c r="AJ131" t="s">
        <v>471</v>
      </c>
      <c r="AK131" t="s">
        <v>472</v>
      </c>
      <c r="AM131" t="s">
        <v>33</v>
      </c>
      <c r="BG131" t="s">
        <v>473</v>
      </c>
      <c r="BI131" t="s">
        <v>133</v>
      </c>
      <c r="BK131" t="s">
        <v>87</v>
      </c>
      <c r="BL131" t="s">
        <v>87</v>
      </c>
      <c r="BM131" t="s">
        <v>57</v>
      </c>
      <c r="BO131" t="s">
        <v>59</v>
      </c>
      <c r="BR131" t="s">
        <v>62</v>
      </c>
      <c r="BY131" t="s">
        <v>134</v>
      </c>
      <c r="CA131" t="s">
        <v>90</v>
      </c>
      <c r="CC131" t="s">
        <v>69</v>
      </c>
      <c r="CJ131" t="s">
        <v>125</v>
      </c>
      <c r="CL131" t="s">
        <v>100</v>
      </c>
      <c r="CM131" t="s">
        <v>474</v>
      </c>
      <c r="CO131" t="s">
        <v>102</v>
      </c>
    </row>
    <row r="132" spans="1:93" x14ac:dyDescent="0.2">
      <c r="A132">
        <v>1161</v>
      </c>
      <c r="B132">
        <v>11100855513</v>
      </c>
      <c r="C132" t="s">
        <v>2</v>
      </c>
      <c r="D132" t="s">
        <v>3</v>
      </c>
      <c r="F132" t="s">
        <v>5</v>
      </c>
      <c r="J132" t="s">
        <v>175</v>
      </c>
      <c r="M132" t="s">
        <v>116</v>
      </c>
      <c r="P132" t="s">
        <v>84</v>
      </c>
      <c r="Q132" t="s">
        <v>84</v>
      </c>
      <c r="R132" t="s">
        <v>84</v>
      </c>
      <c r="S132" t="s">
        <v>84</v>
      </c>
      <c r="T132" t="s">
        <v>85</v>
      </c>
      <c r="U132" t="s">
        <v>84</v>
      </c>
      <c r="V132" t="s">
        <v>85</v>
      </c>
      <c r="W132" t="s">
        <v>84</v>
      </c>
      <c r="X132" t="s">
        <v>95</v>
      </c>
      <c r="Y132" t="s">
        <v>85</v>
      </c>
      <c r="Z132" t="s">
        <v>84</v>
      </c>
      <c r="AA132" t="s">
        <v>95</v>
      </c>
      <c r="AB132" t="s">
        <v>85</v>
      </c>
      <c r="AC132" t="s">
        <v>85</v>
      </c>
      <c r="AD132" t="s">
        <v>85</v>
      </c>
      <c r="AE132" t="s">
        <v>85</v>
      </c>
      <c r="AF132" t="s">
        <v>85</v>
      </c>
      <c r="AG132" t="s">
        <v>95</v>
      </c>
      <c r="AH132" t="s">
        <v>85</v>
      </c>
      <c r="AI132" t="s">
        <v>95</v>
      </c>
      <c r="AJ132" t="s">
        <v>475</v>
      </c>
      <c r="AK132" t="s">
        <v>476</v>
      </c>
      <c r="AP132" t="s">
        <v>36</v>
      </c>
      <c r="AT132" t="s">
        <v>40</v>
      </c>
      <c r="AU132" t="s">
        <v>41</v>
      </c>
      <c r="BG132" t="s">
        <v>477</v>
      </c>
      <c r="BI132" t="s">
        <v>86</v>
      </c>
      <c r="BK132" t="s">
        <v>88</v>
      </c>
      <c r="BL132" t="s">
        <v>107</v>
      </c>
      <c r="BM132" t="s">
        <v>57</v>
      </c>
      <c r="BN132" t="s">
        <v>58</v>
      </c>
      <c r="BO132" t="s">
        <v>59</v>
      </c>
      <c r="BR132" t="s">
        <v>62</v>
      </c>
      <c r="BT132" t="s">
        <v>64</v>
      </c>
      <c r="BY132" t="s">
        <v>97</v>
      </c>
      <c r="CA132" t="s">
        <v>98</v>
      </c>
      <c r="CC132" t="s">
        <v>69</v>
      </c>
      <c r="CJ132" t="s">
        <v>125</v>
      </c>
      <c r="CL132" t="s">
        <v>100</v>
      </c>
      <c r="CM132" t="s">
        <v>264</v>
      </c>
      <c r="CO132" t="s">
        <v>93</v>
      </c>
    </row>
    <row r="133" spans="1:93" x14ac:dyDescent="0.2">
      <c r="A133">
        <v>1116</v>
      </c>
      <c r="B133">
        <v>11096514682</v>
      </c>
      <c r="C133" t="s">
        <v>2</v>
      </c>
      <c r="F133" t="s">
        <v>5</v>
      </c>
      <c r="H133" t="s">
        <v>478</v>
      </c>
      <c r="J133" t="s">
        <v>175</v>
      </c>
      <c r="M133" t="s">
        <v>116</v>
      </c>
      <c r="P133" t="s">
        <v>85</v>
      </c>
      <c r="Q133" t="s">
        <v>85</v>
      </c>
      <c r="R133" t="s">
        <v>84</v>
      </c>
      <c r="S133" t="s">
        <v>84</v>
      </c>
      <c r="T133" t="s">
        <v>85</v>
      </c>
      <c r="U133" t="s">
        <v>84</v>
      </c>
      <c r="V133" t="s">
        <v>96</v>
      </c>
      <c r="W133" t="s">
        <v>96</v>
      </c>
      <c r="X133" t="s">
        <v>84</v>
      </c>
      <c r="Y133" t="s">
        <v>85</v>
      </c>
      <c r="Z133" t="s">
        <v>85</v>
      </c>
      <c r="AA133" t="s">
        <v>95</v>
      </c>
      <c r="AB133" t="s">
        <v>85</v>
      </c>
      <c r="AC133" t="s">
        <v>95</v>
      </c>
      <c r="AD133" t="s">
        <v>85</v>
      </c>
      <c r="AE133" t="s">
        <v>85</v>
      </c>
      <c r="AF133" t="s">
        <v>95</v>
      </c>
      <c r="AG133" t="s">
        <v>96</v>
      </c>
      <c r="AH133" t="s">
        <v>121</v>
      </c>
      <c r="AI133" t="s">
        <v>121</v>
      </c>
      <c r="AJ133" t="s">
        <v>479</v>
      </c>
      <c r="AK133" t="s">
        <v>480</v>
      </c>
      <c r="AP133" t="s">
        <v>36</v>
      </c>
      <c r="AU133" t="s">
        <v>41</v>
      </c>
      <c r="AX133" t="s">
        <v>44</v>
      </c>
      <c r="BG133" t="s">
        <v>481</v>
      </c>
      <c r="BI133" t="s">
        <v>86</v>
      </c>
      <c r="BK133" t="s">
        <v>88</v>
      </c>
      <c r="BL133" t="s">
        <v>87</v>
      </c>
      <c r="BO133" t="s">
        <v>59</v>
      </c>
      <c r="BY133" t="s">
        <v>114</v>
      </c>
      <c r="CA133" t="s">
        <v>90</v>
      </c>
      <c r="CC133" t="s">
        <v>69</v>
      </c>
      <c r="CJ133" t="s">
        <v>109</v>
      </c>
      <c r="CL133" t="s">
        <v>100</v>
      </c>
      <c r="CO133" t="s">
        <v>93</v>
      </c>
    </row>
    <row r="134" spans="1:93" x14ac:dyDescent="0.2">
      <c r="A134">
        <v>1037</v>
      </c>
      <c r="B134">
        <v>11087890635</v>
      </c>
      <c r="C134" t="s">
        <v>2</v>
      </c>
      <c r="D134" t="s">
        <v>3</v>
      </c>
      <c r="F134" t="s">
        <v>5</v>
      </c>
      <c r="J134" t="s">
        <v>175</v>
      </c>
      <c r="M134" t="s">
        <v>116</v>
      </c>
      <c r="P134" t="s">
        <v>84</v>
      </c>
      <c r="Q134" t="s">
        <v>95</v>
      </c>
      <c r="R134" t="s">
        <v>84</v>
      </c>
      <c r="S134" t="s">
        <v>84</v>
      </c>
      <c r="T134" t="s">
        <v>84</v>
      </c>
      <c r="U134" t="s">
        <v>84</v>
      </c>
      <c r="V134" t="s">
        <v>84</v>
      </c>
      <c r="W134" t="s">
        <v>84</v>
      </c>
      <c r="X134" t="s">
        <v>95</v>
      </c>
      <c r="Y134" t="s">
        <v>84</v>
      </c>
      <c r="Z134" t="s">
        <v>84</v>
      </c>
      <c r="AA134" t="s">
        <v>85</v>
      </c>
      <c r="AB134" t="s">
        <v>85</v>
      </c>
      <c r="AC134" t="s">
        <v>95</v>
      </c>
      <c r="AD134" t="s">
        <v>95</v>
      </c>
      <c r="AE134" t="s">
        <v>95</v>
      </c>
      <c r="AF134" t="s">
        <v>95</v>
      </c>
      <c r="AG134" t="s">
        <v>95</v>
      </c>
      <c r="AH134" t="s">
        <v>95</v>
      </c>
      <c r="AI134" t="s">
        <v>121</v>
      </c>
      <c r="AJ134" t="s">
        <v>482</v>
      </c>
      <c r="AK134" t="s">
        <v>483</v>
      </c>
      <c r="AN134" t="s">
        <v>34</v>
      </c>
      <c r="BA134" t="s">
        <v>47</v>
      </c>
      <c r="BG134" t="s">
        <v>484</v>
      </c>
      <c r="BI134" t="s">
        <v>133</v>
      </c>
      <c r="BK134" t="s">
        <v>88</v>
      </c>
      <c r="BL134" t="s">
        <v>87</v>
      </c>
      <c r="BM134" t="s">
        <v>57</v>
      </c>
      <c r="BN134" t="s">
        <v>58</v>
      </c>
      <c r="BY134" t="s">
        <v>89</v>
      </c>
      <c r="CA134" t="s">
        <v>98</v>
      </c>
      <c r="CC134" t="s">
        <v>69</v>
      </c>
      <c r="CJ134" t="s">
        <v>125</v>
      </c>
      <c r="CL134" t="s">
        <v>100</v>
      </c>
      <c r="CM134" t="s">
        <v>485</v>
      </c>
      <c r="CO134" t="s">
        <v>102</v>
      </c>
    </row>
    <row r="135" spans="1:93" x14ac:dyDescent="0.2">
      <c r="A135">
        <v>1024</v>
      </c>
      <c r="B135">
        <v>11087416292</v>
      </c>
      <c r="C135" t="s">
        <v>2</v>
      </c>
      <c r="D135" t="s">
        <v>3</v>
      </c>
      <c r="F135" t="s">
        <v>5</v>
      </c>
      <c r="J135" t="s">
        <v>175</v>
      </c>
      <c r="M135" t="s">
        <v>116</v>
      </c>
      <c r="P135" t="s">
        <v>84</v>
      </c>
      <c r="Q135" t="s">
        <v>84</v>
      </c>
      <c r="R135" t="s">
        <v>84</v>
      </c>
      <c r="S135" t="s">
        <v>85</v>
      </c>
      <c r="T135" t="s">
        <v>85</v>
      </c>
      <c r="U135" t="s">
        <v>84</v>
      </c>
      <c r="V135" t="s">
        <v>84</v>
      </c>
      <c r="W135" t="s">
        <v>85</v>
      </c>
      <c r="X135" t="s">
        <v>85</v>
      </c>
      <c r="Y135" t="s">
        <v>85</v>
      </c>
      <c r="Z135" t="s">
        <v>85</v>
      </c>
      <c r="AA135" t="s">
        <v>84</v>
      </c>
      <c r="AB135" t="s">
        <v>95</v>
      </c>
      <c r="AC135" t="s">
        <v>84</v>
      </c>
      <c r="AD135" t="s">
        <v>95</v>
      </c>
      <c r="AE135" t="s">
        <v>84</v>
      </c>
      <c r="AF135" t="s">
        <v>84</v>
      </c>
      <c r="AG135" t="s">
        <v>84</v>
      </c>
      <c r="AH135" t="s">
        <v>84</v>
      </c>
      <c r="AI135" t="s">
        <v>95</v>
      </c>
      <c r="AO135" t="s">
        <v>35</v>
      </c>
      <c r="AU135" t="s">
        <v>41</v>
      </c>
      <c r="AX135" t="s">
        <v>44</v>
      </c>
      <c r="BA135" t="s">
        <v>47</v>
      </c>
      <c r="BC135" t="s">
        <v>49</v>
      </c>
      <c r="BI135" t="s">
        <v>133</v>
      </c>
      <c r="BK135" t="s">
        <v>107</v>
      </c>
      <c r="BL135" t="s">
        <v>107</v>
      </c>
      <c r="BM135" t="s">
        <v>57</v>
      </c>
      <c r="BN135" t="s">
        <v>58</v>
      </c>
      <c r="BO135" t="s">
        <v>59</v>
      </c>
      <c r="BR135" t="s">
        <v>62</v>
      </c>
      <c r="BT135" t="s">
        <v>64</v>
      </c>
      <c r="BU135" t="s">
        <v>65</v>
      </c>
      <c r="BW135" t="s">
        <v>66</v>
      </c>
      <c r="BY135" t="s">
        <v>97</v>
      </c>
      <c r="CA135" t="s">
        <v>98</v>
      </c>
      <c r="CC135" t="s">
        <v>69</v>
      </c>
      <c r="CJ135" t="s">
        <v>99</v>
      </c>
      <c r="CL135" t="s">
        <v>110</v>
      </c>
      <c r="CO135" t="s">
        <v>93</v>
      </c>
    </row>
    <row r="136" spans="1:93" x14ac:dyDescent="0.2">
      <c r="A136">
        <v>927</v>
      </c>
      <c r="B136">
        <v>11079320815</v>
      </c>
      <c r="C136" t="s">
        <v>2</v>
      </c>
      <c r="F136" t="s">
        <v>5</v>
      </c>
      <c r="H136" t="s">
        <v>486</v>
      </c>
      <c r="J136" t="s">
        <v>175</v>
      </c>
      <c r="M136" t="s">
        <v>103</v>
      </c>
      <c r="P136" t="s">
        <v>84</v>
      </c>
      <c r="Q136" t="s">
        <v>84</v>
      </c>
      <c r="R136" t="s">
        <v>84</v>
      </c>
      <c r="S136" t="s">
        <v>84</v>
      </c>
      <c r="T136" t="s">
        <v>85</v>
      </c>
      <c r="U136" t="s">
        <v>85</v>
      </c>
      <c r="V136" t="s">
        <v>84</v>
      </c>
      <c r="W136" t="s">
        <v>85</v>
      </c>
      <c r="X136" t="s">
        <v>95</v>
      </c>
      <c r="Y136" t="s">
        <v>85</v>
      </c>
      <c r="Z136" t="s">
        <v>85</v>
      </c>
      <c r="AA136" t="s">
        <v>84</v>
      </c>
      <c r="AB136" t="s">
        <v>84</v>
      </c>
      <c r="AC136" t="s">
        <v>95</v>
      </c>
      <c r="AD136" t="s">
        <v>96</v>
      </c>
      <c r="AE136" t="s">
        <v>85</v>
      </c>
      <c r="AF136" t="s">
        <v>85</v>
      </c>
      <c r="AG136" t="s">
        <v>85</v>
      </c>
      <c r="AH136" t="s">
        <v>84</v>
      </c>
      <c r="AI136" t="s">
        <v>95</v>
      </c>
      <c r="AJ136" t="s">
        <v>487</v>
      </c>
      <c r="AK136" t="s">
        <v>488</v>
      </c>
      <c r="AN136" t="s">
        <v>34</v>
      </c>
      <c r="BG136" t="s">
        <v>489</v>
      </c>
      <c r="BI136" t="s">
        <v>152</v>
      </c>
      <c r="BK136" t="s">
        <v>88</v>
      </c>
      <c r="BL136" t="s">
        <v>88</v>
      </c>
      <c r="BM136" t="s">
        <v>57</v>
      </c>
      <c r="BN136" t="s">
        <v>58</v>
      </c>
      <c r="BO136" t="s">
        <v>59</v>
      </c>
      <c r="BY136" t="s">
        <v>108</v>
      </c>
      <c r="CA136" t="s">
        <v>98</v>
      </c>
      <c r="CC136" t="s">
        <v>69</v>
      </c>
      <c r="CJ136" t="s">
        <v>99</v>
      </c>
      <c r="CL136" t="s">
        <v>110</v>
      </c>
      <c r="CM136" t="s">
        <v>490</v>
      </c>
      <c r="CO136" t="s">
        <v>93</v>
      </c>
    </row>
    <row r="137" spans="1:93" x14ac:dyDescent="0.2">
      <c r="A137">
        <v>920</v>
      </c>
      <c r="B137">
        <v>11078487808</v>
      </c>
      <c r="C137" t="s">
        <v>2</v>
      </c>
      <c r="D137" t="s">
        <v>3</v>
      </c>
      <c r="F137" t="s">
        <v>5</v>
      </c>
      <c r="J137" t="s">
        <v>175</v>
      </c>
      <c r="M137" t="s">
        <v>135</v>
      </c>
      <c r="P137" t="s">
        <v>84</v>
      </c>
      <c r="Q137" t="s">
        <v>95</v>
      </c>
      <c r="R137" t="s">
        <v>84</v>
      </c>
      <c r="S137" t="s">
        <v>85</v>
      </c>
      <c r="T137" t="s">
        <v>84</v>
      </c>
      <c r="U137" t="s">
        <v>84</v>
      </c>
      <c r="V137" t="s">
        <v>84</v>
      </c>
      <c r="W137" t="s">
        <v>85</v>
      </c>
      <c r="X137" t="s">
        <v>95</v>
      </c>
      <c r="Y137" t="s">
        <v>84</v>
      </c>
      <c r="Z137" t="s">
        <v>84</v>
      </c>
      <c r="AA137" t="s">
        <v>84</v>
      </c>
      <c r="AB137" t="s">
        <v>95</v>
      </c>
      <c r="AC137" t="s">
        <v>95</v>
      </c>
      <c r="AD137" t="s">
        <v>95</v>
      </c>
      <c r="AE137" t="s">
        <v>85</v>
      </c>
      <c r="AF137" t="s">
        <v>95</v>
      </c>
      <c r="AG137" t="s">
        <v>85</v>
      </c>
      <c r="AH137" t="s">
        <v>85</v>
      </c>
      <c r="AI137" t="s">
        <v>95</v>
      </c>
      <c r="AJ137" t="s">
        <v>491</v>
      </c>
      <c r="AK137" t="s">
        <v>492</v>
      </c>
      <c r="AM137" t="s">
        <v>33</v>
      </c>
      <c r="AR137" t="s">
        <v>38</v>
      </c>
      <c r="BB137" t="s">
        <v>48</v>
      </c>
      <c r="BI137" t="s">
        <v>141</v>
      </c>
      <c r="BK137" t="s">
        <v>88</v>
      </c>
      <c r="BL137" t="s">
        <v>88</v>
      </c>
      <c r="BM137" t="s">
        <v>57</v>
      </c>
      <c r="BO137" t="s">
        <v>59</v>
      </c>
      <c r="BP137" t="s">
        <v>60</v>
      </c>
      <c r="BQ137" t="s">
        <v>61</v>
      </c>
      <c r="BY137" t="s">
        <v>89</v>
      </c>
      <c r="CA137" t="s">
        <v>98</v>
      </c>
      <c r="CC137" t="s">
        <v>69</v>
      </c>
      <c r="CJ137" t="s">
        <v>109</v>
      </c>
      <c r="CL137" t="s">
        <v>100</v>
      </c>
      <c r="CO137" t="s">
        <v>93</v>
      </c>
    </row>
    <row r="138" spans="1:93" x14ac:dyDescent="0.2">
      <c r="A138">
        <v>889</v>
      </c>
      <c r="B138">
        <v>11076550355</v>
      </c>
      <c r="C138" t="s">
        <v>2</v>
      </c>
      <c r="D138" t="s">
        <v>3</v>
      </c>
      <c r="F138" t="s">
        <v>5</v>
      </c>
      <c r="J138" t="s">
        <v>175</v>
      </c>
      <c r="M138" t="s">
        <v>83</v>
      </c>
      <c r="P138" t="s">
        <v>84</v>
      </c>
      <c r="Q138" t="s">
        <v>84</v>
      </c>
      <c r="R138" t="s">
        <v>84</v>
      </c>
      <c r="S138" t="s">
        <v>84</v>
      </c>
      <c r="T138" t="s">
        <v>84</v>
      </c>
      <c r="U138" t="s">
        <v>85</v>
      </c>
      <c r="V138" t="s">
        <v>85</v>
      </c>
      <c r="W138" t="s">
        <v>85</v>
      </c>
      <c r="X138" t="s">
        <v>85</v>
      </c>
      <c r="Y138" t="s">
        <v>84</v>
      </c>
      <c r="Z138" t="s">
        <v>84</v>
      </c>
      <c r="AA138" t="s">
        <v>95</v>
      </c>
      <c r="AB138" t="s">
        <v>84</v>
      </c>
      <c r="AC138" t="s">
        <v>121</v>
      </c>
      <c r="AD138" t="s">
        <v>84</v>
      </c>
      <c r="AE138" t="s">
        <v>95</v>
      </c>
      <c r="AF138" t="s">
        <v>95</v>
      </c>
      <c r="AG138" t="s">
        <v>84</v>
      </c>
      <c r="AH138" t="s">
        <v>95</v>
      </c>
      <c r="AI138" t="s">
        <v>121</v>
      </c>
      <c r="AJ138" t="s">
        <v>493</v>
      </c>
      <c r="AK138" t="s">
        <v>494</v>
      </c>
      <c r="AM138" t="s">
        <v>33</v>
      </c>
      <c r="AO138" t="s">
        <v>35</v>
      </c>
      <c r="AP138" t="s">
        <v>36</v>
      </c>
      <c r="AT138" t="s">
        <v>40</v>
      </c>
      <c r="BE138" t="s">
        <v>51</v>
      </c>
      <c r="BG138" t="s">
        <v>495</v>
      </c>
      <c r="BI138" t="s">
        <v>133</v>
      </c>
      <c r="BK138" t="s">
        <v>87</v>
      </c>
      <c r="BL138" t="s">
        <v>107</v>
      </c>
      <c r="BM138" t="s">
        <v>57</v>
      </c>
      <c r="BN138" t="s">
        <v>58</v>
      </c>
      <c r="BO138" t="s">
        <v>59</v>
      </c>
      <c r="BR138" t="s">
        <v>62</v>
      </c>
      <c r="BV138" t="s">
        <v>496</v>
      </c>
      <c r="BW138" t="s">
        <v>66</v>
      </c>
      <c r="BY138" t="s">
        <v>97</v>
      </c>
      <c r="CA138" t="s">
        <v>98</v>
      </c>
      <c r="CC138" t="s">
        <v>69</v>
      </c>
      <c r="CJ138" t="s">
        <v>125</v>
      </c>
      <c r="CL138" t="s">
        <v>100</v>
      </c>
      <c r="CM138" t="s">
        <v>120</v>
      </c>
      <c r="CO138" t="s">
        <v>102</v>
      </c>
    </row>
    <row r="139" spans="1:93" x14ac:dyDescent="0.2">
      <c r="A139">
        <v>875</v>
      </c>
      <c r="B139">
        <v>11076221819</v>
      </c>
      <c r="C139" t="s">
        <v>2</v>
      </c>
      <c r="D139" t="s">
        <v>3</v>
      </c>
      <c r="F139" t="s">
        <v>5</v>
      </c>
      <c r="J139" t="s">
        <v>175</v>
      </c>
      <c r="M139" t="s">
        <v>83</v>
      </c>
      <c r="P139" t="s">
        <v>84</v>
      </c>
      <c r="Q139" t="s">
        <v>85</v>
      </c>
      <c r="R139" t="s">
        <v>85</v>
      </c>
      <c r="S139" t="s">
        <v>84</v>
      </c>
      <c r="T139" t="s">
        <v>84</v>
      </c>
      <c r="U139" t="s">
        <v>84</v>
      </c>
      <c r="V139" t="s">
        <v>85</v>
      </c>
      <c r="W139" t="s">
        <v>84</v>
      </c>
      <c r="X139" t="s">
        <v>85</v>
      </c>
      <c r="Y139" t="s">
        <v>85</v>
      </c>
      <c r="Z139" t="s">
        <v>95</v>
      </c>
      <c r="AA139" t="s">
        <v>84</v>
      </c>
      <c r="AB139" t="s">
        <v>84</v>
      </c>
      <c r="AC139" t="s">
        <v>84</v>
      </c>
      <c r="AD139" t="s">
        <v>84</v>
      </c>
      <c r="AE139" t="s">
        <v>85</v>
      </c>
      <c r="AF139" t="s">
        <v>95</v>
      </c>
      <c r="AG139" t="s">
        <v>95</v>
      </c>
      <c r="AH139" t="s">
        <v>84</v>
      </c>
      <c r="AI139" t="s">
        <v>84</v>
      </c>
      <c r="AN139" t="s">
        <v>34</v>
      </c>
      <c r="AQ139" t="s">
        <v>37</v>
      </c>
      <c r="AR139" t="s">
        <v>38</v>
      </c>
      <c r="AS139" t="s">
        <v>39</v>
      </c>
      <c r="AY139" t="s">
        <v>45</v>
      </c>
      <c r="BI139" t="s">
        <v>141</v>
      </c>
      <c r="BK139" t="s">
        <v>87</v>
      </c>
      <c r="BL139" t="s">
        <v>87</v>
      </c>
      <c r="BM139" t="s">
        <v>57</v>
      </c>
      <c r="BN139" t="s">
        <v>58</v>
      </c>
      <c r="BP139" t="s">
        <v>60</v>
      </c>
      <c r="BQ139" t="s">
        <v>61</v>
      </c>
      <c r="BS139" t="s">
        <v>63</v>
      </c>
      <c r="BY139" t="s">
        <v>134</v>
      </c>
      <c r="CA139" t="s">
        <v>98</v>
      </c>
      <c r="CC139" t="s">
        <v>69</v>
      </c>
      <c r="CJ139" t="s">
        <v>91</v>
      </c>
      <c r="CL139" t="s">
        <v>110</v>
      </c>
      <c r="CM139" t="s">
        <v>497</v>
      </c>
      <c r="CO139" t="s">
        <v>93</v>
      </c>
    </row>
    <row r="140" spans="1:93" x14ac:dyDescent="0.2">
      <c r="A140">
        <v>826</v>
      </c>
      <c r="B140">
        <v>11074459504</v>
      </c>
      <c r="C140" t="s">
        <v>2</v>
      </c>
      <c r="F140" t="s">
        <v>5</v>
      </c>
      <c r="J140" t="s">
        <v>175</v>
      </c>
      <c r="M140" t="s">
        <v>94</v>
      </c>
      <c r="P140" t="s">
        <v>84</v>
      </c>
      <c r="Q140" t="s">
        <v>84</v>
      </c>
      <c r="R140" t="s">
        <v>85</v>
      </c>
      <c r="S140" t="s">
        <v>85</v>
      </c>
      <c r="T140" t="s">
        <v>85</v>
      </c>
      <c r="U140" t="s">
        <v>95</v>
      </c>
      <c r="V140" t="s">
        <v>85</v>
      </c>
      <c r="W140" t="s">
        <v>85</v>
      </c>
      <c r="X140" t="s">
        <v>85</v>
      </c>
      <c r="Y140" t="s">
        <v>84</v>
      </c>
      <c r="Z140" t="s">
        <v>85</v>
      </c>
      <c r="AA140" t="s">
        <v>85</v>
      </c>
      <c r="AB140" t="s">
        <v>95</v>
      </c>
      <c r="AC140" t="s">
        <v>96</v>
      </c>
      <c r="AD140" t="s">
        <v>95</v>
      </c>
      <c r="AE140" t="s">
        <v>84</v>
      </c>
      <c r="AF140" t="s">
        <v>84</v>
      </c>
      <c r="AG140" t="s">
        <v>84</v>
      </c>
      <c r="AH140" t="s">
        <v>95</v>
      </c>
      <c r="AI140" t="s">
        <v>96</v>
      </c>
      <c r="AJ140" t="s">
        <v>498</v>
      </c>
      <c r="AK140" t="s">
        <v>279</v>
      </c>
      <c r="AM140" t="s">
        <v>33</v>
      </c>
      <c r="AP140" t="s">
        <v>36</v>
      </c>
      <c r="AR140" t="s">
        <v>38</v>
      </c>
      <c r="AU140" t="s">
        <v>41</v>
      </c>
      <c r="AV140" t="s">
        <v>42</v>
      </c>
      <c r="BI140" t="s">
        <v>141</v>
      </c>
      <c r="BK140" t="s">
        <v>107</v>
      </c>
      <c r="BL140" t="s">
        <v>107</v>
      </c>
      <c r="BM140" t="s">
        <v>57</v>
      </c>
      <c r="BO140" t="s">
        <v>59</v>
      </c>
      <c r="BP140" t="s">
        <v>60</v>
      </c>
      <c r="BT140" t="s">
        <v>64</v>
      </c>
      <c r="BU140" t="s">
        <v>65</v>
      </c>
      <c r="BY140" t="s">
        <v>134</v>
      </c>
      <c r="CA140" t="s">
        <v>98</v>
      </c>
      <c r="CC140" t="s">
        <v>69</v>
      </c>
      <c r="CJ140" t="s">
        <v>99</v>
      </c>
      <c r="CL140" t="s">
        <v>110</v>
      </c>
      <c r="CM140" t="s">
        <v>499</v>
      </c>
      <c r="CO140" t="s">
        <v>93</v>
      </c>
    </row>
    <row r="141" spans="1:93" x14ac:dyDescent="0.2">
      <c r="A141">
        <v>792</v>
      </c>
      <c r="B141">
        <v>11073222083</v>
      </c>
      <c r="C141" t="s">
        <v>2</v>
      </c>
      <c r="D141" t="s">
        <v>3</v>
      </c>
      <c r="F141" t="s">
        <v>5</v>
      </c>
      <c r="J141" t="s">
        <v>175</v>
      </c>
      <c r="M141" t="s">
        <v>83</v>
      </c>
      <c r="P141" t="s">
        <v>84</v>
      </c>
      <c r="Q141" t="s">
        <v>84</v>
      </c>
      <c r="R141" t="s">
        <v>84</v>
      </c>
      <c r="S141" t="s">
        <v>84</v>
      </c>
      <c r="T141" t="s">
        <v>84</v>
      </c>
      <c r="U141" t="s">
        <v>85</v>
      </c>
      <c r="V141" t="s">
        <v>85</v>
      </c>
      <c r="W141" t="s">
        <v>85</v>
      </c>
      <c r="X141" t="s">
        <v>84</v>
      </c>
      <c r="Y141" t="s">
        <v>85</v>
      </c>
      <c r="Z141" t="s">
        <v>85</v>
      </c>
      <c r="AA141" t="s">
        <v>85</v>
      </c>
      <c r="AB141" t="s">
        <v>84</v>
      </c>
      <c r="AC141" t="s">
        <v>85</v>
      </c>
      <c r="AD141" t="s">
        <v>85</v>
      </c>
      <c r="AE141" t="s">
        <v>85</v>
      </c>
      <c r="AF141" t="s">
        <v>85</v>
      </c>
      <c r="AG141" t="s">
        <v>85</v>
      </c>
      <c r="AH141" t="s">
        <v>85</v>
      </c>
      <c r="AI141" t="s">
        <v>85</v>
      </c>
      <c r="AQ141" t="s">
        <v>37</v>
      </c>
      <c r="BB141" t="s">
        <v>48</v>
      </c>
      <c r="BD141" t="s">
        <v>50</v>
      </c>
      <c r="BI141" t="s">
        <v>86</v>
      </c>
      <c r="BK141" t="s">
        <v>87</v>
      </c>
      <c r="BL141" t="s">
        <v>87</v>
      </c>
      <c r="BO141" t="s">
        <v>59</v>
      </c>
      <c r="BR141" t="s">
        <v>62</v>
      </c>
      <c r="BY141" t="s">
        <v>134</v>
      </c>
      <c r="CA141" t="s">
        <v>98</v>
      </c>
      <c r="CC141" t="s">
        <v>69</v>
      </c>
      <c r="CJ141" t="s">
        <v>125</v>
      </c>
      <c r="CL141" t="s">
        <v>110</v>
      </c>
      <c r="CM141" t="s">
        <v>500</v>
      </c>
      <c r="CO141" t="s">
        <v>93</v>
      </c>
    </row>
    <row r="142" spans="1:93" x14ac:dyDescent="0.2">
      <c r="A142">
        <v>783</v>
      </c>
      <c r="B142">
        <v>11072988111</v>
      </c>
      <c r="C142" t="s">
        <v>2</v>
      </c>
      <c r="F142" t="s">
        <v>5</v>
      </c>
      <c r="J142" t="s">
        <v>175</v>
      </c>
      <c r="M142" t="s">
        <v>94</v>
      </c>
      <c r="P142" t="s">
        <v>84</v>
      </c>
      <c r="Q142" t="s">
        <v>84</v>
      </c>
      <c r="R142" t="s">
        <v>84</v>
      </c>
      <c r="S142" t="s">
        <v>84</v>
      </c>
      <c r="T142" t="s">
        <v>85</v>
      </c>
      <c r="U142" t="s">
        <v>84</v>
      </c>
      <c r="V142" t="s">
        <v>84</v>
      </c>
      <c r="W142" t="s">
        <v>84</v>
      </c>
      <c r="X142" t="s">
        <v>84</v>
      </c>
      <c r="Y142" t="s">
        <v>85</v>
      </c>
      <c r="Z142" t="s">
        <v>95</v>
      </c>
      <c r="AA142" t="s">
        <v>95</v>
      </c>
      <c r="AB142" t="s">
        <v>95</v>
      </c>
      <c r="AC142" t="s">
        <v>85</v>
      </c>
      <c r="AD142" t="s">
        <v>96</v>
      </c>
      <c r="AE142" t="s">
        <v>85</v>
      </c>
      <c r="AF142" t="s">
        <v>85</v>
      </c>
      <c r="AG142" t="s">
        <v>84</v>
      </c>
      <c r="AH142" t="s">
        <v>95</v>
      </c>
      <c r="AI142" t="s">
        <v>85</v>
      </c>
      <c r="AJ142" t="s">
        <v>501</v>
      </c>
      <c r="AK142" t="s">
        <v>502</v>
      </c>
      <c r="AO142" t="s">
        <v>35</v>
      </c>
      <c r="AS142" t="s">
        <v>39</v>
      </c>
      <c r="AT142" t="s">
        <v>40</v>
      </c>
      <c r="AW142" t="s">
        <v>43</v>
      </c>
      <c r="AZ142" t="s">
        <v>46</v>
      </c>
      <c r="BG142" t="s">
        <v>503</v>
      </c>
      <c r="BI142" t="s">
        <v>133</v>
      </c>
      <c r="BK142" t="s">
        <v>88</v>
      </c>
      <c r="BL142" t="s">
        <v>87</v>
      </c>
      <c r="BM142" t="s">
        <v>57</v>
      </c>
      <c r="BN142" t="s">
        <v>58</v>
      </c>
      <c r="BP142" t="s">
        <v>60</v>
      </c>
      <c r="BS142" t="s">
        <v>63</v>
      </c>
      <c r="BT142" t="s">
        <v>64</v>
      </c>
      <c r="BU142" t="s">
        <v>65</v>
      </c>
      <c r="BW142" t="s">
        <v>66</v>
      </c>
      <c r="BY142" t="s">
        <v>134</v>
      </c>
      <c r="CA142" t="s">
        <v>98</v>
      </c>
      <c r="CC142" t="s">
        <v>69</v>
      </c>
      <c r="CJ142" t="s">
        <v>125</v>
      </c>
      <c r="CL142" t="s">
        <v>100</v>
      </c>
      <c r="CM142" t="s">
        <v>504</v>
      </c>
      <c r="CO142" t="s">
        <v>102</v>
      </c>
    </row>
    <row r="143" spans="1:93" x14ac:dyDescent="0.2">
      <c r="A143">
        <v>776</v>
      </c>
      <c r="B143">
        <v>11072306796</v>
      </c>
      <c r="C143" t="s">
        <v>2</v>
      </c>
      <c r="D143" t="s">
        <v>3</v>
      </c>
      <c r="F143" t="s">
        <v>5</v>
      </c>
      <c r="J143" t="s">
        <v>175</v>
      </c>
      <c r="M143" t="s">
        <v>103</v>
      </c>
      <c r="P143" t="s">
        <v>84</v>
      </c>
      <c r="Q143" t="s">
        <v>84</v>
      </c>
      <c r="R143" t="s">
        <v>84</v>
      </c>
      <c r="S143" t="s">
        <v>84</v>
      </c>
      <c r="T143" t="s">
        <v>84</v>
      </c>
      <c r="U143" t="s">
        <v>85</v>
      </c>
      <c r="V143" t="s">
        <v>84</v>
      </c>
      <c r="W143" t="s">
        <v>84</v>
      </c>
      <c r="X143" t="s">
        <v>84</v>
      </c>
      <c r="Y143" t="s">
        <v>84</v>
      </c>
      <c r="Z143" t="s">
        <v>84</v>
      </c>
      <c r="AA143" t="s">
        <v>84</v>
      </c>
      <c r="AB143" t="s">
        <v>84</v>
      </c>
      <c r="AC143" t="s">
        <v>84</v>
      </c>
      <c r="AD143" t="s">
        <v>84</v>
      </c>
      <c r="AE143" t="s">
        <v>84</v>
      </c>
      <c r="AF143" t="s">
        <v>84</v>
      </c>
      <c r="AG143" t="s">
        <v>85</v>
      </c>
      <c r="AH143" t="s">
        <v>85</v>
      </c>
      <c r="AI143" t="s">
        <v>84</v>
      </c>
      <c r="AJ143" t="s">
        <v>505</v>
      </c>
      <c r="AK143" t="s">
        <v>506</v>
      </c>
      <c r="AM143" t="s">
        <v>33</v>
      </c>
      <c r="AR143" t="s">
        <v>38</v>
      </c>
      <c r="AV143" t="s">
        <v>42</v>
      </c>
      <c r="AZ143" t="s">
        <v>46</v>
      </c>
      <c r="BE143" t="s">
        <v>51</v>
      </c>
      <c r="BG143" t="s">
        <v>507</v>
      </c>
      <c r="BI143" t="s">
        <v>86</v>
      </c>
      <c r="BK143" t="s">
        <v>88</v>
      </c>
      <c r="BL143" t="s">
        <v>87</v>
      </c>
      <c r="BN143" t="s">
        <v>58</v>
      </c>
      <c r="BP143" t="s">
        <v>60</v>
      </c>
      <c r="BY143" t="s">
        <v>114</v>
      </c>
      <c r="CA143" t="s">
        <v>98</v>
      </c>
      <c r="CC143" t="s">
        <v>69</v>
      </c>
      <c r="CJ143" t="s">
        <v>91</v>
      </c>
      <c r="CL143" t="s">
        <v>110</v>
      </c>
      <c r="CO143" t="s">
        <v>93</v>
      </c>
    </row>
    <row r="144" spans="1:93" x14ac:dyDescent="0.2">
      <c r="A144">
        <v>752</v>
      </c>
      <c r="B144">
        <v>11071080458</v>
      </c>
      <c r="C144" t="s">
        <v>2</v>
      </c>
      <c r="D144" t="s">
        <v>3</v>
      </c>
      <c r="F144" t="s">
        <v>5</v>
      </c>
      <c r="J144" t="s">
        <v>175</v>
      </c>
      <c r="M144" t="s">
        <v>83</v>
      </c>
      <c r="P144" t="s">
        <v>84</v>
      </c>
      <c r="Q144" t="s">
        <v>84</v>
      </c>
      <c r="R144" t="s">
        <v>84</v>
      </c>
      <c r="S144" t="s">
        <v>84</v>
      </c>
      <c r="T144" t="s">
        <v>84</v>
      </c>
      <c r="U144" t="s">
        <v>84</v>
      </c>
      <c r="V144" t="s">
        <v>84</v>
      </c>
      <c r="W144" t="s">
        <v>85</v>
      </c>
      <c r="X144" t="s">
        <v>84</v>
      </c>
      <c r="Y144" t="s">
        <v>84</v>
      </c>
      <c r="Z144" t="s">
        <v>84</v>
      </c>
      <c r="AA144" t="s">
        <v>84</v>
      </c>
      <c r="AB144" t="s">
        <v>84</v>
      </c>
      <c r="AC144" t="s">
        <v>84</v>
      </c>
      <c r="AD144" t="s">
        <v>84</v>
      </c>
      <c r="AE144" t="s">
        <v>85</v>
      </c>
      <c r="AF144" t="s">
        <v>85</v>
      </c>
      <c r="AG144" t="s">
        <v>84</v>
      </c>
      <c r="AH144" t="s">
        <v>85</v>
      </c>
      <c r="AI144" t="s">
        <v>85</v>
      </c>
      <c r="AJ144" t="s">
        <v>508</v>
      </c>
      <c r="AK144" t="s">
        <v>509</v>
      </c>
      <c r="AM144" t="s">
        <v>33</v>
      </c>
      <c r="AN144" t="s">
        <v>34</v>
      </c>
      <c r="AO144" t="s">
        <v>35</v>
      </c>
      <c r="AQ144" t="s">
        <v>37</v>
      </c>
      <c r="BC144" t="s">
        <v>49</v>
      </c>
      <c r="BG144" t="s">
        <v>510</v>
      </c>
      <c r="BI144" t="s">
        <v>133</v>
      </c>
      <c r="BK144" t="s">
        <v>107</v>
      </c>
      <c r="BL144" t="s">
        <v>107</v>
      </c>
      <c r="BM144" t="s">
        <v>57</v>
      </c>
      <c r="BN144" t="s">
        <v>58</v>
      </c>
      <c r="BO144" t="s">
        <v>59</v>
      </c>
      <c r="BU144" t="s">
        <v>65</v>
      </c>
      <c r="BY144" t="s">
        <v>89</v>
      </c>
      <c r="CA144" t="s">
        <v>90</v>
      </c>
      <c r="CC144" t="s">
        <v>69</v>
      </c>
      <c r="CJ144" t="s">
        <v>99</v>
      </c>
      <c r="CL144" t="s">
        <v>100</v>
      </c>
      <c r="CM144" t="s">
        <v>511</v>
      </c>
      <c r="CO144" t="s">
        <v>93</v>
      </c>
    </row>
    <row r="145" spans="1:93" x14ac:dyDescent="0.2">
      <c r="A145">
        <v>745</v>
      </c>
      <c r="B145">
        <v>11070792067</v>
      </c>
      <c r="C145" t="s">
        <v>2</v>
      </c>
      <c r="D145" t="s">
        <v>3</v>
      </c>
      <c r="F145" t="s">
        <v>5</v>
      </c>
      <c r="J145" t="s">
        <v>175</v>
      </c>
      <c r="M145" t="s">
        <v>83</v>
      </c>
      <c r="P145" t="s">
        <v>84</v>
      </c>
      <c r="Q145" t="s">
        <v>85</v>
      </c>
      <c r="R145" t="s">
        <v>84</v>
      </c>
      <c r="S145" t="s">
        <v>85</v>
      </c>
      <c r="T145" t="s">
        <v>85</v>
      </c>
      <c r="U145" t="s">
        <v>85</v>
      </c>
      <c r="V145" t="s">
        <v>85</v>
      </c>
      <c r="W145" t="s">
        <v>85</v>
      </c>
      <c r="X145" t="s">
        <v>85</v>
      </c>
      <c r="Y145" t="s">
        <v>85</v>
      </c>
      <c r="Z145" t="s">
        <v>85</v>
      </c>
      <c r="AA145" t="s">
        <v>95</v>
      </c>
      <c r="AB145" t="s">
        <v>85</v>
      </c>
      <c r="AC145" t="s">
        <v>85</v>
      </c>
      <c r="AD145" t="s">
        <v>85</v>
      </c>
      <c r="AE145" t="s">
        <v>95</v>
      </c>
      <c r="AF145" t="s">
        <v>85</v>
      </c>
      <c r="AG145" t="s">
        <v>85</v>
      </c>
      <c r="AH145" t="s">
        <v>95</v>
      </c>
      <c r="AI145" t="s">
        <v>85</v>
      </c>
      <c r="AM145" t="s">
        <v>33</v>
      </c>
      <c r="AN145" t="s">
        <v>34</v>
      </c>
      <c r="AQ145" t="s">
        <v>37</v>
      </c>
      <c r="AX145" t="s">
        <v>44</v>
      </c>
      <c r="AZ145" t="s">
        <v>46</v>
      </c>
      <c r="BG145" t="s">
        <v>512</v>
      </c>
      <c r="BI145" t="s">
        <v>141</v>
      </c>
      <c r="BK145" t="s">
        <v>87</v>
      </c>
      <c r="BL145" t="s">
        <v>88</v>
      </c>
      <c r="BM145" t="s">
        <v>57</v>
      </c>
      <c r="BN145" t="s">
        <v>58</v>
      </c>
      <c r="BY145" t="s">
        <v>108</v>
      </c>
      <c r="CA145" t="s">
        <v>98</v>
      </c>
      <c r="CC145" t="s">
        <v>69</v>
      </c>
      <c r="CJ145" t="s">
        <v>99</v>
      </c>
      <c r="CL145" t="s">
        <v>110</v>
      </c>
      <c r="CM145" t="s">
        <v>513</v>
      </c>
      <c r="CO145" t="s">
        <v>93</v>
      </c>
    </row>
    <row r="146" spans="1:93" x14ac:dyDescent="0.2">
      <c r="A146">
        <v>603</v>
      </c>
      <c r="B146">
        <v>11063968988</v>
      </c>
      <c r="C146" t="s">
        <v>2</v>
      </c>
      <c r="D146" t="s">
        <v>3</v>
      </c>
      <c r="F146" t="s">
        <v>5</v>
      </c>
      <c r="J146" t="s">
        <v>175</v>
      </c>
      <c r="M146" t="s">
        <v>83</v>
      </c>
      <c r="P146" t="s">
        <v>84</v>
      </c>
      <c r="Q146" t="s">
        <v>84</v>
      </c>
      <c r="R146" t="s">
        <v>84</v>
      </c>
      <c r="S146" t="s">
        <v>84</v>
      </c>
      <c r="T146" t="s">
        <v>84</v>
      </c>
      <c r="U146" t="s">
        <v>84</v>
      </c>
      <c r="V146" t="s">
        <v>84</v>
      </c>
      <c r="W146" t="s">
        <v>85</v>
      </c>
      <c r="X146" t="s">
        <v>84</v>
      </c>
      <c r="Y146" t="s">
        <v>84</v>
      </c>
      <c r="Z146" t="s">
        <v>85</v>
      </c>
      <c r="AA146" t="s">
        <v>84</v>
      </c>
      <c r="AB146" t="s">
        <v>84</v>
      </c>
      <c r="AC146" t="s">
        <v>84</v>
      </c>
      <c r="AD146" t="s">
        <v>84</v>
      </c>
      <c r="AE146" t="s">
        <v>95</v>
      </c>
      <c r="AF146" t="s">
        <v>85</v>
      </c>
      <c r="AG146" t="s">
        <v>84</v>
      </c>
      <c r="AH146" t="s">
        <v>85</v>
      </c>
      <c r="AI146" t="s">
        <v>85</v>
      </c>
      <c r="AJ146" t="s">
        <v>514</v>
      </c>
      <c r="AK146" t="s">
        <v>515</v>
      </c>
      <c r="AM146" t="s">
        <v>33</v>
      </c>
      <c r="AN146" t="s">
        <v>34</v>
      </c>
      <c r="AS146" t="s">
        <v>39</v>
      </c>
      <c r="BB146" t="s">
        <v>48</v>
      </c>
      <c r="BE146" t="s">
        <v>51</v>
      </c>
      <c r="BG146" t="s">
        <v>516</v>
      </c>
      <c r="BI146" t="s">
        <v>133</v>
      </c>
      <c r="BK146" t="s">
        <v>87</v>
      </c>
      <c r="BL146" t="s">
        <v>107</v>
      </c>
      <c r="BM146" t="s">
        <v>57</v>
      </c>
      <c r="BO146" t="s">
        <v>59</v>
      </c>
      <c r="BP146" t="s">
        <v>60</v>
      </c>
      <c r="BR146" t="s">
        <v>62</v>
      </c>
      <c r="BY146" t="s">
        <v>114</v>
      </c>
      <c r="CA146" t="s">
        <v>98</v>
      </c>
      <c r="CC146" t="s">
        <v>69</v>
      </c>
      <c r="CJ146" t="s">
        <v>109</v>
      </c>
      <c r="CL146" t="s">
        <v>100</v>
      </c>
      <c r="CM146" t="s">
        <v>517</v>
      </c>
      <c r="CO146" t="s">
        <v>93</v>
      </c>
    </row>
    <row r="147" spans="1:93" x14ac:dyDescent="0.2">
      <c r="A147">
        <v>565</v>
      </c>
      <c r="B147">
        <v>11061031029</v>
      </c>
      <c r="C147" t="s">
        <v>2</v>
      </c>
      <c r="F147" t="s">
        <v>5</v>
      </c>
      <c r="J147" t="s">
        <v>175</v>
      </c>
      <c r="M147" t="s">
        <v>116</v>
      </c>
      <c r="P147" t="s">
        <v>84</v>
      </c>
      <c r="Q147" t="s">
        <v>96</v>
      </c>
      <c r="R147" t="s">
        <v>84</v>
      </c>
      <c r="S147" t="s">
        <v>95</v>
      </c>
      <c r="T147" t="s">
        <v>95</v>
      </c>
      <c r="U147" t="s">
        <v>85</v>
      </c>
      <c r="V147" t="s">
        <v>85</v>
      </c>
      <c r="W147" t="s">
        <v>84</v>
      </c>
      <c r="X147" t="s">
        <v>96</v>
      </c>
      <c r="Y147" t="s">
        <v>85</v>
      </c>
      <c r="Z147" t="s">
        <v>95</v>
      </c>
      <c r="AA147" t="s">
        <v>96</v>
      </c>
      <c r="AB147" t="s">
        <v>85</v>
      </c>
      <c r="AC147" t="s">
        <v>121</v>
      </c>
      <c r="AD147" t="s">
        <v>96</v>
      </c>
      <c r="AE147" t="s">
        <v>85</v>
      </c>
      <c r="AF147" t="s">
        <v>96</v>
      </c>
      <c r="AG147" t="s">
        <v>95</v>
      </c>
      <c r="AH147" t="s">
        <v>96</v>
      </c>
      <c r="AI147" t="s">
        <v>121</v>
      </c>
      <c r="AJ147" t="s">
        <v>518</v>
      </c>
      <c r="AK147" t="s">
        <v>519</v>
      </c>
      <c r="AN147" t="s">
        <v>34</v>
      </c>
      <c r="AO147" t="s">
        <v>35</v>
      </c>
      <c r="AP147" t="s">
        <v>36</v>
      </c>
      <c r="AT147" t="s">
        <v>40</v>
      </c>
      <c r="AZ147" t="s">
        <v>46</v>
      </c>
      <c r="BG147" t="s">
        <v>520</v>
      </c>
      <c r="BI147" t="s">
        <v>141</v>
      </c>
      <c r="BK147" t="s">
        <v>88</v>
      </c>
      <c r="BL147" t="s">
        <v>146</v>
      </c>
      <c r="BM147" t="s">
        <v>57</v>
      </c>
      <c r="BN147" t="s">
        <v>58</v>
      </c>
      <c r="BR147" t="s">
        <v>62</v>
      </c>
      <c r="BW147" t="s">
        <v>66</v>
      </c>
      <c r="BY147" t="s">
        <v>89</v>
      </c>
      <c r="CA147" t="s">
        <v>98</v>
      </c>
      <c r="CC147" t="s">
        <v>69</v>
      </c>
      <c r="CJ147" t="s">
        <v>99</v>
      </c>
      <c r="CL147" t="s">
        <v>110</v>
      </c>
      <c r="CM147" t="s">
        <v>521</v>
      </c>
      <c r="CO147" t="s">
        <v>102</v>
      </c>
    </row>
    <row r="148" spans="1:93" x14ac:dyDescent="0.2">
      <c r="A148">
        <v>541</v>
      </c>
      <c r="B148">
        <v>11059890713</v>
      </c>
      <c r="C148" t="s">
        <v>2</v>
      </c>
      <c r="F148" t="s">
        <v>5</v>
      </c>
      <c r="H148" t="s">
        <v>522</v>
      </c>
      <c r="J148" t="s">
        <v>175</v>
      </c>
      <c r="M148" t="s">
        <v>103</v>
      </c>
      <c r="P148" t="s">
        <v>84</v>
      </c>
      <c r="Q148" t="s">
        <v>85</v>
      </c>
      <c r="R148" t="s">
        <v>84</v>
      </c>
      <c r="S148" t="s">
        <v>84</v>
      </c>
      <c r="T148" t="s">
        <v>85</v>
      </c>
      <c r="U148" t="s">
        <v>84</v>
      </c>
      <c r="V148" t="s">
        <v>121</v>
      </c>
      <c r="W148" t="s">
        <v>95</v>
      </c>
      <c r="X148" t="s">
        <v>85</v>
      </c>
      <c r="Y148" t="s">
        <v>121</v>
      </c>
      <c r="Z148" t="s">
        <v>85</v>
      </c>
      <c r="AA148" t="s">
        <v>95</v>
      </c>
      <c r="AB148" t="s">
        <v>85</v>
      </c>
      <c r="AC148" t="s">
        <v>85</v>
      </c>
      <c r="AD148" t="s">
        <v>95</v>
      </c>
      <c r="AE148" t="s">
        <v>95</v>
      </c>
      <c r="AF148" t="s">
        <v>95</v>
      </c>
      <c r="AG148" t="s">
        <v>95</v>
      </c>
      <c r="AH148" t="s">
        <v>95</v>
      </c>
      <c r="AI148" t="s">
        <v>121</v>
      </c>
      <c r="AJ148" t="s">
        <v>523</v>
      </c>
      <c r="AK148" t="s">
        <v>524</v>
      </c>
      <c r="AO148" t="s">
        <v>35</v>
      </c>
      <c r="AP148" t="s">
        <v>36</v>
      </c>
      <c r="AW148" t="s">
        <v>43</v>
      </c>
      <c r="AZ148" t="s">
        <v>46</v>
      </c>
      <c r="BE148" t="s">
        <v>51</v>
      </c>
      <c r="BG148" t="s">
        <v>525</v>
      </c>
      <c r="BI148" t="s">
        <v>152</v>
      </c>
      <c r="BK148" t="s">
        <v>146</v>
      </c>
      <c r="BL148" t="s">
        <v>146</v>
      </c>
      <c r="BN148" t="s">
        <v>58</v>
      </c>
      <c r="BY148" t="s">
        <v>114</v>
      </c>
      <c r="CA148" t="s">
        <v>98</v>
      </c>
      <c r="CC148" t="s">
        <v>69</v>
      </c>
      <c r="CJ148" t="s">
        <v>91</v>
      </c>
      <c r="CL148" t="s">
        <v>110</v>
      </c>
      <c r="CM148" t="s">
        <v>190</v>
      </c>
      <c r="CO148" t="s">
        <v>93</v>
      </c>
    </row>
    <row r="149" spans="1:93" x14ac:dyDescent="0.2">
      <c r="A149">
        <v>526</v>
      </c>
      <c r="B149">
        <v>11059589648</v>
      </c>
      <c r="C149" t="s">
        <v>2</v>
      </c>
      <c r="J149" t="s">
        <v>175</v>
      </c>
      <c r="M149" t="s">
        <v>83</v>
      </c>
      <c r="P149" t="s">
        <v>84</v>
      </c>
      <c r="Q149" t="s">
        <v>85</v>
      </c>
      <c r="R149" t="s">
        <v>95</v>
      </c>
      <c r="S149" t="s">
        <v>85</v>
      </c>
      <c r="T149" t="s">
        <v>121</v>
      </c>
      <c r="U149" t="s">
        <v>85</v>
      </c>
      <c r="V149" t="s">
        <v>121</v>
      </c>
      <c r="W149" t="s">
        <v>121</v>
      </c>
      <c r="X149" t="s">
        <v>85</v>
      </c>
      <c r="Y149" t="s">
        <v>121</v>
      </c>
      <c r="Z149" t="s">
        <v>121</v>
      </c>
      <c r="AA149" t="s">
        <v>121</v>
      </c>
      <c r="AB149" t="s">
        <v>121</v>
      </c>
      <c r="AC149" t="s">
        <v>121</v>
      </c>
      <c r="AD149" t="s">
        <v>96</v>
      </c>
      <c r="AE149" t="s">
        <v>121</v>
      </c>
      <c r="AF149" t="s">
        <v>121</v>
      </c>
      <c r="AG149" t="s">
        <v>121</v>
      </c>
      <c r="AH149" t="s">
        <v>121</v>
      </c>
      <c r="AI149" t="s">
        <v>121</v>
      </c>
      <c r="AJ149" t="s">
        <v>526</v>
      </c>
      <c r="AK149" t="s">
        <v>527</v>
      </c>
      <c r="AP149" t="s">
        <v>36</v>
      </c>
      <c r="AZ149" t="s">
        <v>46</v>
      </c>
      <c r="BG149" t="s">
        <v>528</v>
      </c>
      <c r="BI149" t="s">
        <v>141</v>
      </c>
      <c r="BK149" t="s">
        <v>88</v>
      </c>
      <c r="BL149" t="s">
        <v>87</v>
      </c>
      <c r="BN149" t="s">
        <v>58</v>
      </c>
      <c r="BO149" t="s">
        <v>59</v>
      </c>
      <c r="BQ149" t="s">
        <v>61</v>
      </c>
      <c r="BY149" t="s">
        <v>89</v>
      </c>
      <c r="CA149" t="s">
        <v>90</v>
      </c>
      <c r="CC149" t="s">
        <v>69</v>
      </c>
      <c r="CJ149" t="s">
        <v>109</v>
      </c>
      <c r="CL149" t="s">
        <v>100</v>
      </c>
      <c r="CM149" t="s">
        <v>529</v>
      </c>
      <c r="CO149" t="s">
        <v>102</v>
      </c>
    </row>
    <row r="150" spans="1:93" x14ac:dyDescent="0.2">
      <c r="A150">
        <v>443</v>
      </c>
      <c r="B150">
        <v>11057793040</v>
      </c>
      <c r="C150" t="s">
        <v>2</v>
      </c>
      <c r="D150" t="s">
        <v>3</v>
      </c>
      <c r="F150" t="s">
        <v>5</v>
      </c>
      <c r="J150" t="s">
        <v>175</v>
      </c>
      <c r="M150" t="s">
        <v>103</v>
      </c>
      <c r="P150" t="s">
        <v>84</v>
      </c>
      <c r="Q150" t="s">
        <v>84</v>
      </c>
      <c r="R150" t="s">
        <v>95</v>
      </c>
      <c r="S150" t="s">
        <v>85</v>
      </c>
      <c r="T150" t="s">
        <v>84</v>
      </c>
      <c r="U150" t="s">
        <v>84</v>
      </c>
      <c r="V150" t="s">
        <v>84</v>
      </c>
      <c r="W150" t="s">
        <v>84</v>
      </c>
      <c r="X150" t="s">
        <v>84</v>
      </c>
      <c r="Y150" t="s">
        <v>84</v>
      </c>
      <c r="Z150" t="s">
        <v>84</v>
      </c>
      <c r="AA150" t="s">
        <v>84</v>
      </c>
      <c r="AB150" t="s">
        <v>95</v>
      </c>
      <c r="AC150" t="s">
        <v>84</v>
      </c>
      <c r="AD150" t="s">
        <v>85</v>
      </c>
      <c r="AE150" t="s">
        <v>84</v>
      </c>
      <c r="AF150" t="s">
        <v>85</v>
      </c>
      <c r="AG150" t="s">
        <v>96</v>
      </c>
      <c r="AH150" t="s">
        <v>85</v>
      </c>
      <c r="AI150" t="s">
        <v>96</v>
      </c>
      <c r="AM150" t="s">
        <v>33</v>
      </c>
      <c r="AX150" t="s">
        <v>44</v>
      </c>
      <c r="BI150" t="s">
        <v>141</v>
      </c>
      <c r="BK150" t="s">
        <v>88</v>
      </c>
      <c r="BL150" t="s">
        <v>88</v>
      </c>
      <c r="BM150" t="s">
        <v>57</v>
      </c>
      <c r="BN150" t="s">
        <v>58</v>
      </c>
      <c r="BR150" t="s">
        <v>62</v>
      </c>
      <c r="BT150" t="s">
        <v>64</v>
      </c>
      <c r="BY150" t="s">
        <v>97</v>
      </c>
      <c r="CA150" t="s">
        <v>98</v>
      </c>
      <c r="CC150" t="s">
        <v>69</v>
      </c>
      <c r="CJ150" t="s">
        <v>99</v>
      </c>
      <c r="CL150" t="s">
        <v>100</v>
      </c>
      <c r="CM150" t="s">
        <v>530</v>
      </c>
      <c r="CO150" t="s">
        <v>102</v>
      </c>
    </row>
    <row r="151" spans="1:93" x14ac:dyDescent="0.2">
      <c r="A151">
        <v>406</v>
      </c>
      <c r="B151">
        <v>11057385428</v>
      </c>
      <c r="C151" t="s">
        <v>2</v>
      </c>
      <c r="F151" t="s">
        <v>5</v>
      </c>
      <c r="J151" t="s">
        <v>175</v>
      </c>
      <c r="M151" t="s">
        <v>116</v>
      </c>
      <c r="P151" t="s">
        <v>85</v>
      </c>
      <c r="Q151" t="s">
        <v>96</v>
      </c>
      <c r="R151" t="s">
        <v>84</v>
      </c>
      <c r="S151" t="s">
        <v>85</v>
      </c>
      <c r="T151" t="s">
        <v>96</v>
      </c>
      <c r="U151" t="s">
        <v>85</v>
      </c>
      <c r="V151" t="s">
        <v>121</v>
      </c>
      <c r="W151" t="s">
        <v>96</v>
      </c>
      <c r="X151" t="s">
        <v>96</v>
      </c>
      <c r="Y151" t="s">
        <v>121</v>
      </c>
      <c r="Z151" t="s">
        <v>96</v>
      </c>
      <c r="AA151" t="s">
        <v>121</v>
      </c>
      <c r="AB151" t="s">
        <v>96</v>
      </c>
      <c r="AC151" t="s">
        <v>96</v>
      </c>
      <c r="AD151" t="s">
        <v>121</v>
      </c>
      <c r="AE151" t="s">
        <v>96</v>
      </c>
      <c r="AF151" t="s">
        <v>121</v>
      </c>
      <c r="AG151" t="s">
        <v>121</v>
      </c>
      <c r="AH151" t="s">
        <v>121</v>
      </c>
      <c r="AI151" t="s">
        <v>121</v>
      </c>
      <c r="AJ151" t="s">
        <v>531</v>
      </c>
      <c r="AK151" t="s">
        <v>532</v>
      </c>
      <c r="AP151" t="s">
        <v>36</v>
      </c>
      <c r="AX151" t="s">
        <v>44</v>
      </c>
      <c r="BG151" t="s">
        <v>533</v>
      </c>
      <c r="BI151" t="s">
        <v>73</v>
      </c>
      <c r="BK151" t="s">
        <v>87</v>
      </c>
      <c r="BL151" t="s">
        <v>146</v>
      </c>
      <c r="BM151" t="s">
        <v>57</v>
      </c>
      <c r="BN151" t="s">
        <v>58</v>
      </c>
      <c r="BO151" t="s">
        <v>59</v>
      </c>
      <c r="BP151" t="s">
        <v>60</v>
      </c>
      <c r="BS151" t="s">
        <v>63</v>
      </c>
      <c r="BY151" t="s">
        <v>114</v>
      </c>
      <c r="CA151" t="s">
        <v>98</v>
      </c>
      <c r="CC151" t="s">
        <v>69</v>
      </c>
      <c r="CJ151" t="s">
        <v>109</v>
      </c>
      <c r="CL151" t="s">
        <v>92</v>
      </c>
      <c r="CM151" t="s">
        <v>111</v>
      </c>
      <c r="CO151" t="s">
        <v>93</v>
      </c>
    </row>
    <row r="152" spans="1:93" x14ac:dyDescent="0.2">
      <c r="A152">
        <v>403</v>
      </c>
      <c r="B152">
        <v>11057360682</v>
      </c>
      <c r="C152" t="s">
        <v>2</v>
      </c>
      <c r="F152" t="s">
        <v>5</v>
      </c>
      <c r="H152" t="s">
        <v>534</v>
      </c>
      <c r="J152" t="s">
        <v>175</v>
      </c>
      <c r="M152" t="s">
        <v>103</v>
      </c>
      <c r="P152" t="s">
        <v>85</v>
      </c>
      <c r="Q152" t="s">
        <v>85</v>
      </c>
      <c r="R152" t="s">
        <v>84</v>
      </c>
      <c r="S152" t="s">
        <v>84</v>
      </c>
      <c r="T152" t="s">
        <v>84</v>
      </c>
      <c r="U152" t="s">
        <v>84</v>
      </c>
      <c r="V152" t="s">
        <v>84</v>
      </c>
      <c r="W152" t="s">
        <v>84</v>
      </c>
      <c r="X152" t="s">
        <v>84</v>
      </c>
      <c r="Y152" t="s">
        <v>95</v>
      </c>
      <c r="Z152" t="s">
        <v>85</v>
      </c>
      <c r="AA152" t="s">
        <v>84</v>
      </c>
      <c r="AB152" t="s">
        <v>84</v>
      </c>
      <c r="AC152" t="s">
        <v>84</v>
      </c>
      <c r="AD152" t="s">
        <v>84</v>
      </c>
      <c r="AE152" t="s">
        <v>84</v>
      </c>
      <c r="AF152" t="s">
        <v>84</v>
      </c>
      <c r="AG152" t="s">
        <v>84</v>
      </c>
      <c r="AH152" t="s">
        <v>84</v>
      </c>
      <c r="AI152" t="s">
        <v>84</v>
      </c>
      <c r="AJ152" t="s">
        <v>535</v>
      </c>
      <c r="AK152" t="s">
        <v>536</v>
      </c>
      <c r="AM152" t="s">
        <v>33</v>
      </c>
      <c r="AR152" t="s">
        <v>38</v>
      </c>
      <c r="AU152" t="s">
        <v>41</v>
      </c>
      <c r="AX152" t="s">
        <v>44</v>
      </c>
      <c r="AY152" t="s">
        <v>45</v>
      </c>
      <c r="BG152" t="s">
        <v>537</v>
      </c>
      <c r="BI152" t="s">
        <v>86</v>
      </c>
      <c r="BK152" t="s">
        <v>88</v>
      </c>
      <c r="BL152" t="s">
        <v>88</v>
      </c>
      <c r="BM152" t="s">
        <v>57</v>
      </c>
      <c r="BN152" t="s">
        <v>58</v>
      </c>
      <c r="BP152" t="s">
        <v>60</v>
      </c>
      <c r="BQ152" t="s">
        <v>61</v>
      </c>
      <c r="BR152" t="s">
        <v>62</v>
      </c>
      <c r="BV152" t="s">
        <v>538</v>
      </c>
      <c r="BY152" t="s">
        <v>114</v>
      </c>
      <c r="CA152" t="s">
        <v>90</v>
      </c>
      <c r="CC152" t="s">
        <v>69</v>
      </c>
      <c r="CJ152" t="s">
        <v>99</v>
      </c>
      <c r="CL152" t="s">
        <v>110</v>
      </c>
      <c r="CM152" t="s">
        <v>539</v>
      </c>
      <c r="CO152" t="s">
        <v>93</v>
      </c>
    </row>
    <row r="153" spans="1:93" x14ac:dyDescent="0.2">
      <c r="A153">
        <v>308</v>
      </c>
      <c r="B153">
        <v>11056495064</v>
      </c>
      <c r="C153" t="s">
        <v>2</v>
      </c>
      <c r="J153" t="s">
        <v>175</v>
      </c>
      <c r="M153" t="s">
        <v>116</v>
      </c>
      <c r="P153" t="s">
        <v>84</v>
      </c>
      <c r="Q153" t="s">
        <v>84</v>
      </c>
      <c r="R153" t="s">
        <v>85</v>
      </c>
      <c r="S153" t="s">
        <v>84</v>
      </c>
      <c r="T153" t="s">
        <v>84</v>
      </c>
      <c r="U153" t="s">
        <v>85</v>
      </c>
      <c r="V153" t="s">
        <v>84</v>
      </c>
      <c r="W153" t="s">
        <v>84</v>
      </c>
      <c r="X153" t="s">
        <v>84</v>
      </c>
      <c r="Y153" t="s">
        <v>84</v>
      </c>
      <c r="Z153" t="s">
        <v>84</v>
      </c>
      <c r="AA153" t="s">
        <v>85</v>
      </c>
      <c r="AB153" t="s">
        <v>85</v>
      </c>
      <c r="AC153" t="s">
        <v>84</v>
      </c>
      <c r="AD153" t="s">
        <v>121</v>
      </c>
      <c r="AE153" t="s">
        <v>84</v>
      </c>
      <c r="AF153" t="s">
        <v>85</v>
      </c>
      <c r="AG153" t="s">
        <v>84</v>
      </c>
      <c r="AH153" t="s">
        <v>85</v>
      </c>
      <c r="AI153" t="s">
        <v>85</v>
      </c>
      <c r="AJ153" t="s">
        <v>234</v>
      </c>
      <c r="AK153" t="s">
        <v>234</v>
      </c>
      <c r="AO153" t="s">
        <v>35</v>
      </c>
      <c r="AS153" t="s">
        <v>39</v>
      </c>
      <c r="AU153" t="s">
        <v>41</v>
      </c>
      <c r="AV153" t="s">
        <v>42</v>
      </c>
      <c r="BG153" t="s">
        <v>540</v>
      </c>
      <c r="BI153" t="s">
        <v>133</v>
      </c>
      <c r="BK153" t="s">
        <v>88</v>
      </c>
      <c r="BL153" t="s">
        <v>87</v>
      </c>
      <c r="BM153" t="s">
        <v>57</v>
      </c>
      <c r="BN153" t="s">
        <v>58</v>
      </c>
      <c r="BS153" t="s">
        <v>63</v>
      </c>
      <c r="BY153" t="s">
        <v>134</v>
      </c>
      <c r="CA153" t="s">
        <v>98</v>
      </c>
      <c r="CC153" t="s">
        <v>69</v>
      </c>
      <c r="CJ153" t="s">
        <v>91</v>
      </c>
      <c r="CL153" t="s">
        <v>100</v>
      </c>
      <c r="CM153" t="s">
        <v>541</v>
      </c>
      <c r="CO153" t="s">
        <v>93</v>
      </c>
    </row>
    <row r="154" spans="1:93" x14ac:dyDescent="0.2">
      <c r="A154">
        <v>241</v>
      </c>
      <c r="B154">
        <v>11056044330</v>
      </c>
      <c r="C154" t="s">
        <v>2</v>
      </c>
      <c r="D154" t="s">
        <v>3</v>
      </c>
      <c r="F154" t="s">
        <v>5</v>
      </c>
      <c r="J154" t="s">
        <v>175</v>
      </c>
      <c r="M154" t="s">
        <v>94</v>
      </c>
      <c r="P154" t="s">
        <v>85</v>
      </c>
      <c r="Q154" t="s">
        <v>85</v>
      </c>
      <c r="R154" t="s">
        <v>85</v>
      </c>
      <c r="S154" t="s">
        <v>85</v>
      </c>
      <c r="T154" t="s">
        <v>85</v>
      </c>
      <c r="U154" t="s">
        <v>85</v>
      </c>
      <c r="V154" t="s">
        <v>85</v>
      </c>
      <c r="W154" t="s">
        <v>95</v>
      </c>
      <c r="X154" t="s">
        <v>85</v>
      </c>
      <c r="Y154" t="s">
        <v>85</v>
      </c>
      <c r="Z154" t="s">
        <v>95</v>
      </c>
      <c r="AA154" t="s">
        <v>85</v>
      </c>
      <c r="AB154" t="s">
        <v>85</v>
      </c>
      <c r="AC154" t="s">
        <v>95</v>
      </c>
      <c r="AD154" t="s">
        <v>85</v>
      </c>
      <c r="AE154" t="s">
        <v>95</v>
      </c>
      <c r="AF154" t="s">
        <v>85</v>
      </c>
      <c r="AG154" t="s">
        <v>95</v>
      </c>
      <c r="AH154" t="s">
        <v>95</v>
      </c>
      <c r="AI154" t="s">
        <v>95</v>
      </c>
      <c r="AJ154" t="s">
        <v>250</v>
      </c>
      <c r="AK154" t="s">
        <v>251</v>
      </c>
      <c r="AM154" t="s">
        <v>33</v>
      </c>
      <c r="AP154" t="s">
        <v>36</v>
      </c>
      <c r="AR154" t="s">
        <v>38</v>
      </c>
      <c r="AV154" t="s">
        <v>42</v>
      </c>
      <c r="BF154" t="s">
        <v>52</v>
      </c>
      <c r="BG154" t="s">
        <v>542</v>
      </c>
      <c r="BI154" t="s">
        <v>133</v>
      </c>
      <c r="BK154" t="s">
        <v>107</v>
      </c>
      <c r="BL154" t="s">
        <v>107</v>
      </c>
      <c r="BM154" t="s">
        <v>57</v>
      </c>
      <c r="BO154" t="s">
        <v>59</v>
      </c>
      <c r="BR154" t="s">
        <v>62</v>
      </c>
      <c r="BY154" t="s">
        <v>97</v>
      </c>
      <c r="CA154" t="s">
        <v>98</v>
      </c>
      <c r="CC154" t="s">
        <v>69</v>
      </c>
      <c r="CJ154" t="s">
        <v>109</v>
      </c>
      <c r="CL154" t="s">
        <v>100</v>
      </c>
      <c r="CM154" t="s">
        <v>543</v>
      </c>
      <c r="CO154" t="s">
        <v>93</v>
      </c>
    </row>
    <row r="155" spans="1:93" x14ac:dyDescent="0.2">
      <c r="A155">
        <v>230</v>
      </c>
      <c r="B155">
        <v>11056019228</v>
      </c>
      <c r="C155" t="s">
        <v>2</v>
      </c>
      <c r="D155" t="s">
        <v>3</v>
      </c>
      <c r="F155" t="s">
        <v>5</v>
      </c>
      <c r="H155" t="s">
        <v>544</v>
      </c>
      <c r="J155" t="s">
        <v>175</v>
      </c>
      <c r="M155" t="s">
        <v>103</v>
      </c>
      <c r="P155" t="s">
        <v>84</v>
      </c>
      <c r="Q155" t="s">
        <v>84</v>
      </c>
      <c r="R155" t="s">
        <v>84</v>
      </c>
      <c r="S155" t="s">
        <v>84</v>
      </c>
      <c r="T155" t="s">
        <v>84</v>
      </c>
      <c r="U155" t="s">
        <v>85</v>
      </c>
      <c r="V155" t="s">
        <v>84</v>
      </c>
      <c r="W155" t="s">
        <v>84</v>
      </c>
      <c r="X155" t="s">
        <v>84</v>
      </c>
      <c r="Y155" t="s">
        <v>84</v>
      </c>
      <c r="Z155" t="s">
        <v>85</v>
      </c>
      <c r="AA155" t="s">
        <v>84</v>
      </c>
      <c r="AB155" t="s">
        <v>85</v>
      </c>
      <c r="AC155" t="s">
        <v>84</v>
      </c>
      <c r="AD155" t="s">
        <v>85</v>
      </c>
      <c r="AE155" t="s">
        <v>85</v>
      </c>
      <c r="AF155" t="s">
        <v>85</v>
      </c>
      <c r="AG155" t="s">
        <v>85</v>
      </c>
      <c r="AH155" t="s">
        <v>85</v>
      </c>
      <c r="AI155" t="s">
        <v>95</v>
      </c>
      <c r="AJ155" t="s">
        <v>545</v>
      </c>
      <c r="AK155" t="s">
        <v>546</v>
      </c>
      <c r="AM155" t="s">
        <v>33</v>
      </c>
      <c r="AN155" t="s">
        <v>34</v>
      </c>
      <c r="AU155" t="s">
        <v>41</v>
      </c>
      <c r="AW155" t="s">
        <v>43</v>
      </c>
      <c r="BG155" t="s">
        <v>547</v>
      </c>
      <c r="BI155" t="s">
        <v>141</v>
      </c>
      <c r="BK155" t="s">
        <v>88</v>
      </c>
      <c r="BL155" t="s">
        <v>88</v>
      </c>
      <c r="BM155" t="s">
        <v>57</v>
      </c>
      <c r="BN155" t="s">
        <v>58</v>
      </c>
      <c r="BO155" t="s">
        <v>59</v>
      </c>
      <c r="BY155" t="s">
        <v>114</v>
      </c>
      <c r="CA155" t="s">
        <v>98</v>
      </c>
      <c r="CC155" t="s">
        <v>69</v>
      </c>
      <c r="CJ155" t="s">
        <v>99</v>
      </c>
      <c r="CL155" t="s">
        <v>110</v>
      </c>
      <c r="CM155" t="s">
        <v>548</v>
      </c>
      <c r="CO155" t="s">
        <v>93</v>
      </c>
    </row>
    <row r="156" spans="1:93" x14ac:dyDescent="0.2">
      <c r="A156">
        <v>222</v>
      </c>
      <c r="B156">
        <v>11055992711</v>
      </c>
      <c r="C156" t="s">
        <v>2</v>
      </c>
      <c r="D156" t="s">
        <v>3</v>
      </c>
      <c r="F156" t="s">
        <v>5</v>
      </c>
      <c r="J156" t="s">
        <v>175</v>
      </c>
      <c r="M156" t="s">
        <v>135</v>
      </c>
      <c r="P156" t="s">
        <v>84</v>
      </c>
      <c r="Q156" t="s">
        <v>84</v>
      </c>
      <c r="R156" t="s">
        <v>84</v>
      </c>
      <c r="S156" t="s">
        <v>84</v>
      </c>
      <c r="T156" t="s">
        <v>85</v>
      </c>
      <c r="U156" t="s">
        <v>85</v>
      </c>
      <c r="V156" t="s">
        <v>84</v>
      </c>
      <c r="W156" t="s">
        <v>85</v>
      </c>
      <c r="X156" t="s">
        <v>84</v>
      </c>
      <c r="Y156" t="s">
        <v>85</v>
      </c>
      <c r="Z156" t="s">
        <v>85</v>
      </c>
      <c r="AA156" t="s">
        <v>84</v>
      </c>
      <c r="AB156" t="s">
        <v>95</v>
      </c>
      <c r="AC156" t="s">
        <v>95</v>
      </c>
      <c r="AD156" t="s">
        <v>96</v>
      </c>
      <c r="AE156" t="s">
        <v>96</v>
      </c>
      <c r="AF156" t="s">
        <v>95</v>
      </c>
      <c r="AG156" t="s">
        <v>95</v>
      </c>
      <c r="AH156" t="s">
        <v>121</v>
      </c>
      <c r="AI156" t="s">
        <v>121</v>
      </c>
      <c r="AJ156" t="s">
        <v>549</v>
      </c>
      <c r="AK156" t="s">
        <v>279</v>
      </c>
      <c r="BB156" t="s">
        <v>48</v>
      </c>
      <c r="BI156" t="s">
        <v>141</v>
      </c>
      <c r="BK156" t="s">
        <v>88</v>
      </c>
      <c r="BL156" t="s">
        <v>87</v>
      </c>
      <c r="BM156" t="s">
        <v>57</v>
      </c>
      <c r="BR156" t="s">
        <v>62</v>
      </c>
      <c r="BY156" t="s">
        <v>134</v>
      </c>
      <c r="CA156" t="s">
        <v>90</v>
      </c>
      <c r="CC156" t="s">
        <v>69</v>
      </c>
      <c r="CJ156" t="s">
        <v>109</v>
      </c>
      <c r="CL156" t="s">
        <v>100</v>
      </c>
      <c r="CM156" t="s">
        <v>550</v>
      </c>
      <c r="CO156" t="s">
        <v>102</v>
      </c>
    </row>
    <row r="157" spans="1:93" x14ac:dyDescent="0.2">
      <c r="A157">
        <v>204</v>
      </c>
      <c r="B157">
        <v>11055861910</v>
      </c>
      <c r="C157" t="s">
        <v>2</v>
      </c>
      <c r="D157" t="s">
        <v>3</v>
      </c>
      <c r="F157" t="s">
        <v>5</v>
      </c>
      <c r="J157" t="s">
        <v>175</v>
      </c>
      <c r="M157" t="s">
        <v>103</v>
      </c>
      <c r="P157" t="s">
        <v>84</v>
      </c>
      <c r="Q157" t="s">
        <v>95</v>
      </c>
      <c r="R157" t="s">
        <v>95</v>
      </c>
      <c r="S157" t="s">
        <v>95</v>
      </c>
      <c r="T157" t="s">
        <v>84</v>
      </c>
      <c r="U157" t="s">
        <v>85</v>
      </c>
      <c r="V157" t="s">
        <v>85</v>
      </c>
      <c r="W157" t="s">
        <v>85</v>
      </c>
      <c r="X157" t="s">
        <v>95</v>
      </c>
      <c r="Y157" t="s">
        <v>85</v>
      </c>
      <c r="Z157" t="s">
        <v>85</v>
      </c>
      <c r="AA157" t="s">
        <v>95</v>
      </c>
      <c r="AB157" t="s">
        <v>85</v>
      </c>
      <c r="AC157" t="s">
        <v>85</v>
      </c>
      <c r="AD157" t="s">
        <v>95</v>
      </c>
      <c r="AE157" t="s">
        <v>85</v>
      </c>
      <c r="AF157" t="s">
        <v>85</v>
      </c>
      <c r="AG157" t="s">
        <v>95</v>
      </c>
      <c r="AH157" t="s">
        <v>95</v>
      </c>
      <c r="AI157" t="s">
        <v>95</v>
      </c>
      <c r="AU157" t="s">
        <v>41</v>
      </c>
      <c r="BI157" t="s">
        <v>152</v>
      </c>
      <c r="BK157" t="s">
        <v>146</v>
      </c>
      <c r="BL157" t="s">
        <v>88</v>
      </c>
      <c r="BM157" t="s">
        <v>57</v>
      </c>
      <c r="BN157" t="s">
        <v>58</v>
      </c>
      <c r="BO157" t="s">
        <v>59</v>
      </c>
      <c r="BY157" t="s">
        <v>89</v>
      </c>
      <c r="CA157" t="s">
        <v>98</v>
      </c>
      <c r="CC157" t="s">
        <v>69</v>
      </c>
      <c r="CJ157" t="s">
        <v>99</v>
      </c>
      <c r="CL157" t="s">
        <v>100</v>
      </c>
      <c r="CM157" t="s">
        <v>551</v>
      </c>
      <c r="CO157" t="s">
        <v>93</v>
      </c>
    </row>
    <row r="158" spans="1:93" x14ac:dyDescent="0.2">
      <c r="A158">
        <v>186</v>
      </c>
      <c r="B158">
        <v>11055273922</v>
      </c>
      <c r="C158" t="s">
        <v>2</v>
      </c>
      <c r="D158" t="s">
        <v>3</v>
      </c>
      <c r="F158" t="s">
        <v>5</v>
      </c>
      <c r="J158" t="s">
        <v>175</v>
      </c>
      <c r="M158" t="s">
        <v>83</v>
      </c>
      <c r="P158" t="s">
        <v>84</v>
      </c>
      <c r="Q158" t="s">
        <v>84</v>
      </c>
      <c r="R158" t="s">
        <v>84</v>
      </c>
      <c r="S158" t="s">
        <v>84</v>
      </c>
      <c r="T158" t="s">
        <v>84</v>
      </c>
      <c r="U158" t="s">
        <v>84</v>
      </c>
      <c r="V158" t="s">
        <v>84</v>
      </c>
      <c r="W158" t="s">
        <v>85</v>
      </c>
      <c r="X158" t="s">
        <v>84</v>
      </c>
      <c r="Y158" t="s">
        <v>84</v>
      </c>
      <c r="Z158" t="s">
        <v>84</v>
      </c>
      <c r="AA158" t="s">
        <v>84</v>
      </c>
      <c r="AB158" t="s">
        <v>84</v>
      </c>
      <c r="AC158" t="s">
        <v>85</v>
      </c>
      <c r="AD158" t="s">
        <v>84</v>
      </c>
      <c r="AE158" t="s">
        <v>85</v>
      </c>
      <c r="AF158" t="s">
        <v>84</v>
      </c>
      <c r="AG158" t="s">
        <v>85</v>
      </c>
      <c r="AH158" t="s">
        <v>85</v>
      </c>
      <c r="AI158" t="s">
        <v>95</v>
      </c>
      <c r="AJ158" t="s">
        <v>552</v>
      </c>
      <c r="AK158" t="s">
        <v>553</v>
      </c>
      <c r="AM158" t="s">
        <v>33</v>
      </c>
      <c r="AN158" t="s">
        <v>34</v>
      </c>
      <c r="AU158" t="s">
        <v>41</v>
      </c>
      <c r="BG158" t="s">
        <v>554</v>
      </c>
      <c r="BI158" t="s">
        <v>141</v>
      </c>
      <c r="BK158" t="s">
        <v>146</v>
      </c>
      <c r="BL158" t="s">
        <v>87</v>
      </c>
      <c r="BM158" t="s">
        <v>57</v>
      </c>
      <c r="BN158" t="s">
        <v>58</v>
      </c>
      <c r="BO158" t="s">
        <v>59</v>
      </c>
      <c r="BY158" t="s">
        <v>114</v>
      </c>
      <c r="CA158" t="s">
        <v>98</v>
      </c>
      <c r="CC158" t="s">
        <v>69</v>
      </c>
      <c r="CJ158" t="s">
        <v>125</v>
      </c>
      <c r="CL158" t="s">
        <v>100</v>
      </c>
      <c r="CM158" t="s">
        <v>253</v>
      </c>
      <c r="CO158" t="s">
        <v>102</v>
      </c>
    </row>
    <row r="159" spans="1:93" x14ac:dyDescent="0.2">
      <c r="A159">
        <v>177</v>
      </c>
      <c r="B159">
        <v>11055203695</v>
      </c>
      <c r="C159" t="s">
        <v>2</v>
      </c>
      <c r="F159" t="s">
        <v>5</v>
      </c>
      <c r="J159" t="s">
        <v>175</v>
      </c>
      <c r="M159" t="s">
        <v>148</v>
      </c>
      <c r="P159" t="s">
        <v>84</v>
      </c>
      <c r="Q159" t="s">
        <v>84</v>
      </c>
      <c r="R159" t="s">
        <v>85</v>
      </c>
      <c r="S159" t="s">
        <v>84</v>
      </c>
      <c r="T159" t="s">
        <v>85</v>
      </c>
      <c r="U159" t="s">
        <v>85</v>
      </c>
      <c r="V159" t="s">
        <v>85</v>
      </c>
      <c r="W159" t="s">
        <v>84</v>
      </c>
      <c r="X159" t="s">
        <v>85</v>
      </c>
      <c r="Y159" t="s">
        <v>84</v>
      </c>
      <c r="Z159" t="s">
        <v>95</v>
      </c>
      <c r="AA159" t="s">
        <v>85</v>
      </c>
      <c r="AB159" t="s">
        <v>85</v>
      </c>
      <c r="AC159" t="s">
        <v>95</v>
      </c>
      <c r="AD159" t="s">
        <v>95</v>
      </c>
      <c r="AE159" t="s">
        <v>95</v>
      </c>
      <c r="AF159" t="s">
        <v>85</v>
      </c>
      <c r="AG159" t="s">
        <v>85</v>
      </c>
      <c r="AH159" t="s">
        <v>95</v>
      </c>
      <c r="AI159" t="s">
        <v>121</v>
      </c>
      <c r="AN159" t="s">
        <v>34</v>
      </c>
      <c r="AQ159" t="s">
        <v>37</v>
      </c>
      <c r="AZ159" t="s">
        <v>46</v>
      </c>
      <c r="BA159" t="s">
        <v>47</v>
      </c>
      <c r="BB159" t="s">
        <v>48</v>
      </c>
      <c r="BI159" t="s">
        <v>141</v>
      </c>
      <c r="BK159" t="s">
        <v>88</v>
      </c>
      <c r="BL159" t="s">
        <v>88</v>
      </c>
      <c r="BM159" t="s">
        <v>57</v>
      </c>
      <c r="BO159" t="s">
        <v>59</v>
      </c>
      <c r="BR159" t="s">
        <v>62</v>
      </c>
      <c r="BY159" t="s">
        <v>97</v>
      </c>
      <c r="CA159" t="s">
        <v>98</v>
      </c>
      <c r="CC159" t="s">
        <v>69</v>
      </c>
      <c r="CJ159" t="s">
        <v>109</v>
      </c>
      <c r="CL159" t="s">
        <v>100</v>
      </c>
      <c r="CM159" t="s">
        <v>555</v>
      </c>
      <c r="CO159" t="s">
        <v>102</v>
      </c>
    </row>
    <row r="160" spans="1:93" x14ac:dyDescent="0.2">
      <c r="A160">
        <v>163</v>
      </c>
      <c r="B160">
        <v>11055145867</v>
      </c>
      <c r="C160" t="s">
        <v>2</v>
      </c>
      <c r="D160" t="s">
        <v>3</v>
      </c>
      <c r="F160" t="s">
        <v>5</v>
      </c>
      <c r="J160" t="s">
        <v>175</v>
      </c>
      <c r="M160" t="s">
        <v>148</v>
      </c>
      <c r="P160" t="s">
        <v>84</v>
      </c>
      <c r="Q160" t="s">
        <v>121</v>
      </c>
      <c r="R160" t="s">
        <v>96</v>
      </c>
      <c r="S160" t="s">
        <v>85</v>
      </c>
      <c r="T160" t="s">
        <v>84</v>
      </c>
      <c r="U160" t="s">
        <v>84</v>
      </c>
      <c r="V160" t="s">
        <v>85</v>
      </c>
      <c r="W160" t="s">
        <v>84</v>
      </c>
      <c r="X160" t="s">
        <v>121</v>
      </c>
      <c r="Y160" t="s">
        <v>84</v>
      </c>
      <c r="Z160" t="s">
        <v>84</v>
      </c>
      <c r="AA160" t="s">
        <v>85</v>
      </c>
      <c r="AB160" t="s">
        <v>85</v>
      </c>
      <c r="AC160" t="s">
        <v>84</v>
      </c>
      <c r="AD160" t="s">
        <v>85</v>
      </c>
      <c r="AE160" t="s">
        <v>95</v>
      </c>
      <c r="AF160" t="s">
        <v>84</v>
      </c>
      <c r="AG160" t="s">
        <v>95</v>
      </c>
      <c r="AH160" t="s">
        <v>84</v>
      </c>
      <c r="AI160" t="s">
        <v>121</v>
      </c>
      <c r="AJ160" t="s">
        <v>556</v>
      </c>
      <c r="AK160" t="s">
        <v>557</v>
      </c>
      <c r="AN160" t="s">
        <v>34</v>
      </c>
      <c r="AO160" t="s">
        <v>35</v>
      </c>
      <c r="AQ160" t="s">
        <v>37</v>
      </c>
      <c r="AS160" t="s">
        <v>39</v>
      </c>
      <c r="AY160" t="s">
        <v>45</v>
      </c>
      <c r="BG160" t="s">
        <v>558</v>
      </c>
      <c r="BI160" t="s">
        <v>302</v>
      </c>
      <c r="BK160" t="s">
        <v>146</v>
      </c>
      <c r="BL160" t="s">
        <v>88</v>
      </c>
      <c r="BM160" t="s">
        <v>57</v>
      </c>
      <c r="BN160" t="s">
        <v>58</v>
      </c>
      <c r="BY160" t="s">
        <v>97</v>
      </c>
      <c r="CA160" t="s">
        <v>98</v>
      </c>
      <c r="CC160" t="s">
        <v>69</v>
      </c>
      <c r="CJ160" t="s">
        <v>73</v>
      </c>
      <c r="CL160" t="s">
        <v>110</v>
      </c>
      <c r="CM160" t="s">
        <v>559</v>
      </c>
      <c r="CO160" t="s">
        <v>93</v>
      </c>
    </row>
    <row r="161" spans="1:93" x14ac:dyDescent="0.2">
      <c r="A161">
        <v>131</v>
      </c>
      <c r="B161">
        <v>11054967606</v>
      </c>
      <c r="C161" t="s">
        <v>2</v>
      </c>
      <c r="D161" t="s">
        <v>3</v>
      </c>
      <c r="F161" t="s">
        <v>5</v>
      </c>
      <c r="J161" t="s">
        <v>175</v>
      </c>
      <c r="M161" t="s">
        <v>103</v>
      </c>
      <c r="P161" t="s">
        <v>84</v>
      </c>
      <c r="Q161" t="s">
        <v>84</v>
      </c>
      <c r="R161" t="s">
        <v>84</v>
      </c>
      <c r="S161" t="s">
        <v>84</v>
      </c>
      <c r="T161" t="s">
        <v>84</v>
      </c>
      <c r="U161" t="s">
        <v>84</v>
      </c>
      <c r="V161" t="s">
        <v>84</v>
      </c>
      <c r="W161" t="s">
        <v>85</v>
      </c>
      <c r="X161" t="s">
        <v>85</v>
      </c>
      <c r="Y161" t="s">
        <v>85</v>
      </c>
      <c r="Z161" t="s">
        <v>84</v>
      </c>
      <c r="AA161" t="s">
        <v>95</v>
      </c>
      <c r="AB161" t="s">
        <v>84</v>
      </c>
      <c r="AC161" t="s">
        <v>95</v>
      </c>
      <c r="AD161" t="s">
        <v>95</v>
      </c>
      <c r="AE161" t="s">
        <v>95</v>
      </c>
      <c r="AF161" t="s">
        <v>84</v>
      </c>
      <c r="AG161" t="s">
        <v>95</v>
      </c>
      <c r="AH161" t="s">
        <v>95</v>
      </c>
      <c r="AI161" t="s">
        <v>121</v>
      </c>
      <c r="AJ161" t="s">
        <v>560</v>
      </c>
      <c r="AK161" t="s">
        <v>561</v>
      </c>
      <c r="AN161" t="s">
        <v>34</v>
      </c>
      <c r="AO161" t="s">
        <v>35</v>
      </c>
      <c r="AP161" t="s">
        <v>36</v>
      </c>
      <c r="AQ161" t="s">
        <v>37</v>
      </c>
      <c r="BG161" t="s">
        <v>562</v>
      </c>
      <c r="BI161" t="s">
        <v>152</v>
      </c>
      <c r="BK161" t="s">
        <v>87</v>
      </c>
      <c r="BL161" t="s">
        <v>87</v>
      </c>
      <c r="BM161" t="s">
        <v>57</v>
      </c>
      <c r="BN161" t="s">
        <v>58</v>
      </c>
      <c r="BP161" t="s">
        <v>60</v>
      </c>
      <c r="BS161" t="s">
        <v>63</v>
      </c>
      <c r="BY161" t="s">
        <v>89</v>
      </c>
      <c r="CA161" t="s">
        <v>98</v>
      </c>
      <c r="CG161" t="s">
        <v>73</v>
      </c>
      <c r="CJ161" t="s">
        <v>91</v>
      </c>
      <c r="CL161" t="s">
        <v>92</v>
      </c>
      <c r="CM161" t="s">
        <v>563</v>
      </c>
      <c r="CO161" t="s">
        <v>93</v>
      </c>
    </row>
    <row r="162" spans="1:93" x14ac:dyDescent="0.2">
      <c r="A162">
        <v>125</v>
      </c>
      <c r="B162">
        <v>11054950035</v>
      </c>
      <c r="C162" t="s">
        <v>2</v>
      </c>
      <c r="D162" t="s">
        <v>3</v>
      </c>
      <c r="F162" t="s">
        <v>5</v>
      </c>
      <c r="J162" t="s">
        <v>175</v>
      </c>
      <c r="M162" t="s">
        <v>83</v>
      </c>
      <c r="P162" t="s">
        <v>84</v>
      </c>
      <c r="Q162" t="s">
        <v>84</v>
      </c>
      <c r="R162" t="s">
        <v>84</v>
      </c>
      <c r="S162" t="s">
        <v>84</v>
      </c>
      <c r="T162" t="s">
        <v>85</v>
      </c>
      <c r="U162" t="s">
        <v>84</v>
      </c>
      <c r="V162" t="s">
        <v>85</v>
      </c>
      <c r="W162" t="s">
        <v>121</v>
      </c>
      <c r="X162" t="s">
        <v>85</v>
      </c>
      <c r="Y162" t="s">
        <v>85</v>
      </c>
      <c r="Z162" t="s">
        <v>85</v>
      </c>
      <c r="AA162" t="s">
        <v>85</v>
      </c>
      <c r="AB162" t="s">
        <v>85</v>
      </c>
      <c r="AC162" t="s">
        <v>96</v>
      </c>
      <c r="AD162" t="s">
        <v>84</v>
      </c>
      <c r="AE162" t="s">
        <v>121</v>
      </c>
      <c r="AF162" t="s">
        <v>95</v>
      </c>
      <c r="AG162" t="s">
        <v>95</v>
      </c>
      <c r="AH162" t="s">
        <v>96</v>
      </c>
      <c r="AI162" t="s">
        <v>96</v>
      </c>
      <c r="AJ162" t="s">
        <v>564</v>
      </c>
      <c r="AK162" t="s">
        <v>565</v>
      </c>
      <c r="AN162" t="s">
        <v>34</v>
      </c>
      <c r="AO162" t="s">
        <v>35</v>
      </c>
      <c r="AQ162" t="s">
        <v>37</v>
      </c>
      <c r="BG162" t="s">
        <v>566</v>
      </c>
      <c r="BI162" t="s">
        <v>86</v>
      </c>
      <c r="BK162" t="s">
        <v>87</v>
      </c>
      <c r="BL162" t="s">
        <v>88</v>
      </c>
      <c r="BN162" t="s">
        <v>58</v>
      </c>
      <c r="BO162" t="s">
        <v>59</v>
      </c>
      <c r="BY162" t="s">
        <v>89</v>
      </c>
      <c r="CA162" t="s">
        <v>90</v>
      </c>
      <c r="CC162" t="s">
        <v>69</v>
      </c>
      <c r="CJ162" t="s">
        <v>99</v>
      </c>
      <c r="CL162" t="s">
        <v>110</v>
      </c>
      <c r="CM162" t="s">
        <v>360</v>
      </c>
      <c r="CO162" t="s">
        <v>93</v>
      </c>
    </row>
    <row r="163" spans="1:93" x14ac:dyDescent="0.2">
      <c r="A163">
        <v>121</v>
      </c>
      <c r="B163">
        <v>11054926185</v>
      </c>
      <c r="C163" t="s">
        <v>2</v>
      </c>
      <c r="D163" t="s">
        <v>3</v>
      </c>
      <c r="F163" t="s">
        <v>5</v>
      </c>
      <c r="J163" t="s">
        <v>175</v>
      </c>
      <c r="M163" t="s">
        <v>116</v>
      </c>
      <c r="P163" t="s">
        <v>84</v>
      </c>
      <c r="Q163" t="s">
        <v>84</v>
      </c>
      <c r="R163" t="s">
        <v>84</v>
      </c>
      <c r="S163" t="s">
        <v>84</v>
      </c>
      <c r="T163" t="s">
        <v>95</v>
      </c>
      <c r="U163" t="s">
        <v>84</v>
      </c>
      <c r="V163" t="s">
        <v>85</v>
      </c>
      <c r="W163" t="s">
        <v>84</v>
      </c>
      <c r="X163" t="s">
        <v>121</v>
      </c>
      <c r="Y163" t="s">
        <v>85</v>
      </c>
      <c r="Z163" t="s">
        <v>84</v>
      </c>
      <c r="AA163" t="s">
        <v>85</v>
      </c>
      <c r="AB163" t="s">
        <v>121</v>
      </c>
      <c r="AC163" t="s">
        <v>121</v>
      </c>
      <c r="AD163" t="s">
        <v>121</v>
      </c>
      <c r="AE163" t="s">
        <v>85</v>
      </c>
      <c r="AF163" t="s">
        <v>84</v>
      </c>
      <c r="AG163" t="s">
        <v>85</v>
      </c>
      <c r="AH163" t="s">
        <v>121</v>
      </c>
      <c r="AI163" t="s">
        <v>121</v>
      </c>
      <c r="AM163" t="s">
        <v>33</v>
      </c>
      <c r="AP163" t="s">
        <v>36</v>
      </c>
      <c r="AQ163" t="s">
        <v>37</v>
      </c>
      <c r="AY163" t="s">
        <v>45</v>
      </c>
      <c r="BC163" t="s">
        <v>49</v>
      </c>
      <c r="BI163" t="s">
        <v>86</v>
      </c>
      <c r="BK163" t="s">
        <v>87</v>
      </c>
      <c r="BL163" t="s">
        <v>87</v>
      </c>
      <c r="BY163" t="s">
        <v>97</v>
      </c>
      <c r="CA163" t="s">
        <v>90</v>
      </c>
      <c r="CC163" t="s">
        <v>69</v>
      </c>
      <c r="CJ163" t="s">
        <v>109</v>
      </c>
      <c r="CL163" t="s">
        <v>100</v>
      </c>
      <c r="CO163" t="s">
        <v>93</v>
      </c>
    </row>
    <row r="164" spans="1:93" x14ac:dyDescent="0.2">
      <c r="A164">
        <v>106</v>
      </c>
      <c r="B164">
        <v>11054874241</v>
      </c>
      <c r="C164" t="s">
        <v>2</v>
      </c>
      <c r="F164" t="s">
        <v>5</v>
      </c>
      <c r="J164" t="s">
        <v>175</v>
      </c>
      <c r="M164" t="s">
        <v>94</v>
      </c>
      <c r="P164" t="s">
        <v>84</v>
      </c>
      <c r="Q164" t="s">
        <v>84</v>
      </c>
      <c r="R164" t="s">
        <v>85</v>
      </c>
      <c r="S164" t="s">
        <v>84</v>
      </c>
      <c r="T164" t="s">
        <v>84</v>
      </c>
      <c r="U164" t="s">
        <v>85</v>
      </c>
      <c r="V164" t="s">
        <v>84</v>
      </c>
      <c r="W164" t="s">
        <v>95</v>
      </c>
      <c r="X164" t="s">
        <v>85</v>
      </c>
      <c r="Y164" t="s">
        <v>84</v>
      </c>
      <c r="Z164" t="s">
        <v>84</v>
      </c>
      <c r="AA164" t="s">
        <v>84</v>
      </c>
      <c r="AB164" t="s">
        <v>85</v>
      </c>
      <c r="AC164" t="s">
        <v>95</v>
      </c>
      <c r="AD164" t="s">
        <v>95</v>
      </c>
      <c r="AE164" t="s">
        <v>95</v>
      </c>
      <c r="AF164" t="s">
        <v>85</v>
      </c>
      <c r="AG164" t="s">
        <v>95</v>
      </c>
      <c r="AH164" t="s">
        <v>95</v>
      </c>
      <c r="AI164" t="s">
        <v>95</v>
      </c>
      <c r="AR164" t="s">
        <v>38</v>
      </c>
      <c r="AS164" t="s">
        <v>39</v>
      </c>
      <c r="AV164" t="s">
        <v>42</v>
      </c>
      <c r="BI164" t="s">
        <v>141</v>
      </c>
      <c r="BK164" t="s">
        <v>88</v>
      </c>
      <c r="BL164" t="s">
        <v>88</v>
      </c>
      <c r="BM164" t="s">
        <v>57</v>
      </c>
      <c r="BN164" t="s">
        <v>58</v>
      </c>
      <c r="BY164" t="s">
        <v>108</v>
      </c>
      <c r="CA164" t="s">
        <v>98</v>
      </c>
      <c r="CC164" t="s">
        <v>69</v>
      </c>
      <c r="CJ164" t="s">
        <v>73</v>
      </c>
      <c r="CL164" t="s">
        <v>92</v>
      </c>
      <c r="CM164" t="s">
        <v>111</v>
      </c>
      <c r="CO164" t="s">
        <v>93</v>
      </c>
    </row>
    <row r="165" spans="1:93" x14ac:dyDescent="0.2">
      <c r="A165">
        <v>103</v>
      </c>
      <c r="B165">
        <v>11054870314</v>
      </c>
      <c r="C165" t="s">
        <v>2</v>
      </c>
      <c r="D165" t="s">
        <v>3</v>
      </c>
      <c r="J165" t="s">
        <v>175</v>
      </c>
      <c r="M165" t="s">
        <v>103</v>
      </c>
      <c r="P165" t="s">
        <v>84</v>
      </c>
      <c r="Q165" t="s">
        <v>84</v>
      </c>
      <c r="R165" t="s">
        <v>84</v>
      </c>
      <c r="S165" t="s">
        <v>84</v>
      </c>
      <c r="T165" t="s">
        <v>85</v>
      </c>
      <c r="U165" t="s">
        <v>84</v>
      </c>
      <c r="V165" t="s">
        <v>84</v>
      </c>
      <c r="W165" t="s">
        <v>121</v>
      </c>
      <c r="X165" t="s">
        <v>84</v>
      </c>
      <c r="Y165" t="s">
        <v>85</v>
      </c>
      <c r="Z165" t="s">
        <v>121</v>
      </c>
      <c r="AA165" t="s">
        <v>85</v>
      </c>
      <c r="AB165" t="s">
        <v>84</v>
      </c>
      <c r="AC165" t="s">
        <v>95</v>
      </c>
      <c r="AD165" t="s">
        <v>95</v>
      </c>
      <c r="AE165" t="s">
        <v>85</v>
      </c>
      <c r="AF165" t="s">
        <v>95</v>
      </c>
      <c r="AG165" t="s">
        <v>85</v>
      </c>
      <c r="AH165" t="s">
        <v>121</v>
      </c>
      <c r="AI165" t="s">
        <v>121</v>
      </c>
      <c r="AM165" t="s">
        <v>33</v>
      </c>
      <c r="AO165" t="s">
        <v>35</v>
      </c>
      <c r="AP165" t="s">
        <v>36</v>
      </c>
      <c r="AT165" t="s">
        <v>40</v>
      </c>
      <c r="AZ165" t="s">
        <v>46</v>
      </c>
      <c r="BI165" t="s">
        <v>133</v>
      </c>
      <c r="BK165" t="s">
        <v>146</v>
      </c>
      <c r="BL165" t="s">
        <v>87</v>
      </c>
      <c r="BM165" t="s">
        <v>57</v>
      </c>
      <c r="BP165" t="s">
        <v>60</v>
      </c>
      <c r="BQ165" t="s">
        <v>61</v>
      </c>
      <c r="BY165" t="s">
        <v>97</v>
      </c>
      <c r="CA165" t="s">
        <v>98</v>
      </c>
      <c r="CC165" t="s">
        <v>69</v>
      </c>
      <c r="CJ165" t="s">
        <v>99</v>
      </c>
      <c r="CL165" t="s">
        <v>100</v>
      </c>
      <c r="CM165" t="s">
        <v>567</v>
      </c>
      <c r="CO165" t="s">
        <v>102</v>
      </c>
    </row>
    <row r="166" spans="1:93" x14ac:dyDescent="0.2">
      <c r="A166">
        <v>95</v>
      </c>
      <c r="B166">
        <v>11054852475</v>
      </c>
      <c r="C166" t="s">
        <v>2</v>
      </c>
      <c r="D166" t="s">
        <v>3</v>
      </c>
      <c r="F166" t="s">
        <v>5</v>
      </c>
      <c r="H166" t="s">
        <v>568</v>
      </c>
      <c r="J166" t="s">
        <v>175</v>
      </c>
      <c r="M166" t="s">
        <v>116</v>
      </c>
      <c r="P166" t="s">
        <v>84</v>
      </c>
      <c r="Q166" t="s">
        <v>85</v>
      </c>
      <c r="R166" t="s">
        <v>84</v>
      </c>
      <c r="S166" t="s">
        <v>85</v>
      </c>
      <c r="T166" t="s">
        <v>84</v>
      </c>
      <c r="U166" t="s">
        <v>85</v>
      </c>
      <c r="V166" t="s">
        <v>85</v>
      </c>
      <c r="W166" t="s">
        <v>85</v>
      </c>
      <c r="X166" t="s">
        <v>85</v>
      </c>
      <c r="Y166" t="s">
        <v>85</v>
      </c>
      <c r="Z166" t="s">
        <v>85</v>
      </c>
      <c r="AA166" t="s">
        <v>85</v>
      </c>
      <c r="AB166" t="s">
        <v>84</v>
      </c>
      <c r="AC166" t="s">
        <v>85</v>
      </c>
      <c r="AD166" t="s">
        <v>85</v>
      </c>
      <c r="AE166" t="s">
        <v>85</v>
      </c>
      <c r="AF166" t="s">
        <v>85</v>
      </c>
      <c r="AG166" t="s">
        <v>85</v>
      </c>
      <c r="AH166" t="s">
        <v>85</v>
      </c>
      <c r="AI166" t="s">
        <v>85</v>
      </c>
      <c r="AJ166" t="s">
        <v>569</v>
      </c>
      <c r="AK166" t="s">
        <v>570</v>
      </c>
      <c r="AO166" t="s">
        <v>35</v>
      </c>
      <c r="AP166" t="s">
        <v>36</v>
      </c>
      <c r="AT166" t="s">
        <v>40</v>
      </c>
      <c r="AX166" t="s">
        <v>44</v>
      </c>
      <c r="AZ166" t="s">
        <v>46</v>
      </c>
      <c r="BI166" t="s">
        <v>86</v>
      </c>
      <c r="BK166" t="s">
        <v>87</v>
      </c>
      <c r="BL166" t="s">
        <v>87</v>
      </c>
      <c r="BM166" t="s">
        <v>57</v>
      </c>
      <c r="BN166" t="s">
        <v>58</v>
      </c>
      <c r="BO166" t="s">
        <v>59</v>
      </c>
      <c r="BY166" t="s">
        <v>89</v>
      </c>
      <c r="CA166" t="s">
        <v>90</v>
      </c>
      <c r="CC166" t="s">
        <v>69</v>
      </c>
      <c r="CJ166" t="s">
        <v>99</v>
      </c>
      <c r="CL166" t="s">
        <v>110</v>
      </c>
      <c r="CM166" t="s">
        <v>571</v>
      </c>
      <c r="CO166" t="s">
        <v>93</v>
      </c>
    </row>
    <row r="167" spans="1:93" x14ac:dyDescent="0.2">
      <c r="A167">
        <v>83</v>
      </c>
      <c r="B167">
        <v>11054813675</v>
      </c>
      <c r="C167" t="s">
        <v>2</v>
      </c>
      <c r="F167" t="s">
        <v>5</v>
      </c>
      <c r="J167" t="s">
        <v>175</v>
      </c>
      <c r="M167" t="s">
        <v>103</v>
      </c>
      <c r="P167" t="s">
        <v>84</v>
      </c>
      <c r="Q167" t="s">
        <v>85</v>
      </c>
      <c r="R167" t="s">
        <v>85</v>
      </c>
      <c r="S167" t="s">
        <v>85</v>
      </c>
      <c r="T167" t="s">
        <v>84</v>
      </c>
      <c r="U167" t="s">
        <v>85</v>
      </c>
      <c r="V167" t="s">
        <v>85</v>
      </c>
      <c r="W167" t="s">
        <v>95</v>
      </c>
      <c r="X167" t="s">
        <v>84</v>
      </c>
      <c r="Y167" t="s">
        <v>85</v>
      </c>
      <c r="Z167" t="s">
        <v>84</v>
      </c>
      <c r="AA167" t="s">
        <v>85</v>
      </c>
      <c r="AB167" t="s">
        <v>85</v>
      </c>
      <c r="AC167" t="s">
        <v>85</v>
      </c>
      <c r="AD167" t="s">
        <v>85</v>
      </c>
      <c r="AE167" t="s">
        <v>95</v>
      </c>
      <c r="AF167" t="s">
        <v>95</v>
      </c>
      <c r="AG167" t="s">
        <v>85</v>
      </c>
      <c r="AH167" t="s">
        <v>95</v>
      </c>
      <c r="AI167" t="s">
        <v>96</v>
      </c>
      <c r="AJ167" t="s">
        <v>572</v>
      </c>
      <c r="AK167" t="s">
        <v>247</v>
      </c>
      <c r="AN167" t="s">
        <v>34</v>
      </c>
      <c r="AP167" t="s">
        <v>36</v>
      </c>
      <c r="AR167" t="s">
        <v>38</v>
      </c>
      <c r="AV167" t="s">
        <v>42</v>
      </c>
      <c r="BG167" t="s">
        <v>573</v>
      </c>
      <c r="BI167" t="s">
        <v>73</v>
      </c>
      <c r="BK167" t="s">
        <v>146</v>
      </c>
      <c r="BL167" t="s">
        <v>146</v>
      </c>
      <c r="BQ167" t="s">
        <v>61</v>
      </c>
      <c r="BY167" t="s">
        <v>108</v>
      </c>
      <c r="CA167" t="s">
        <v>98</v>
      </c>
      <c r="CC167" t="s">
        <v>69</v>
      </c>
      <c r="CJ167" t="s">
        <v>91</v>
      </c>
      <c r="CL167" t="s">
        <v>92</v>
      </c>
      <c r="CM167" t="s">
        <v>574</v>
      </c>
      <c r="CO167" t="s">
        <v>93</v>
      </c>
    </row>
    <row r="168" spans="1:93" x14ac:dyDescent="0.2">
      <c r="A168">
        <v>24</v>
      </c>
      <c r="B168">
        <v>11054011813</v>
      </c>
      <c r="C168" t="s">
        <v>2</v>
      </c>
      <c r="D168" t="s">
        <v>3</v>
      </c>
      <c r="F168" t="s">
        <v>5</v>
      </c>
      <c r="J168" t="s">
        <v>175</v>
      </c>
      <c r="M168" t="s">
        <v>103</v>
      </c>
      <c r="P168" t="s">
        <v>84</v>
      </c>
      <c r="Q168" t="s">
        <v>84</v>
      </c>
      <c r="R168" t="s">
        <v>84</v>
      </c>
      <c r="S168" t="s">
        <v>84</v>
      </c>
      <c r="T168" t="s">
        <v>84</v>
      </c>
      <c r="U168" t="s">
        <v>85</v>
      </c>
      <c r="V168" t="s">
        <v>84</v>
      </c>
      <c r="W168" t="s">
        <v>85</v>
      </c>
      <c r="X168" t="s">
        <v>84</v>
      </c>
      <c r="Y168" t="s">
        <v>85</v>
      </c>
      <c r="Z168" t="s">
        <v>85</v>
      </c>
      <c r="AA168" t="s">
        <v>84</v>
      </c>
      <c r="AB168" t="s">
        <v>84</v>
      </c>
      <c r="AC168" t="s">
        <v>85</v>
      </c>
      <c r="AD168" t="s">
        <v>85</v>
      </c>
      <c r="AE168" t="s">
        <v>85</v>
      </c>
      <c r="AF168" t="s">
        <v>85</v>
      </c>
      <c r="AG168" t="s">
        <v>84</v>
      </c>
      <c r="AH168" t="s">
        <v>95</v>
      </c>
      <c r="AI168" t="s">
        <v>95</v>
      </c>
      <c r="AN168" t="s">
        <v>34</v>
      </c>
      <c r="AR168" t="s">
        <v>38</v>
      </c>
      <c r="AS168" t="s">
        <v>39</v>
      </c>
      <c r="AV168" t="s">
        <v>42</v>
      </c>
      <c r="BE168" t="s">
        <v>51</v>
      </c>
      <c r="BI168" t="s">
        <v>86</v>
      </c>
      <c r="BK168" t="s">
        <v>87</v>
      </c>
      <c r="BL168" t="s">
        <v>88</v>
      </c>
      <c r="BN168" t="s">
        <v>58</v>
      </c>
      <c r="BO168" t="s">
        <v>59</v>
      </c>
      <c r="BY168" t="s">
        <v>114</v>
      </c>
      <c r="CA168" t="s">
        <v>98</v>
      </c>
      <c r="CC168" t="s">
        <v>69</v>
      </c>
      <c r="CJ168" t="s">
        <v>91</v>
      </c>
      <c r="CL168" t="s">
        <v>110</v>
      </c>
      <c r="CM168" t="s">
        <v>575</v>
      </c>
      <c r="CO168" t="s">
        <v>93</v>
      </c>
    </row>
    <row r="169" spans="1:93" x14ac:dyDescent="0.2">
      <c r="A169">
        <v>14</v>
      </c>
      <c r="B169">
        <v>11053922810</v>
      </c>
      <c r="C169" t="s">
        <v>2</v>
      </c>
      <c r="D169" t="s">
        <v>3</v>
      </c>
      <c r="F169" t="s">
        <v>5</v>
      </c>
      <c r="J169" t="s">
        <v>175</v>
      </c>
      <c r="M169" t="s">
        <v>135</v>
      </c>
      <c r="P169" t="s">
        <v>84</v>
      </c>
      <c r="Q169" t="s">
        <v>85</v>
      </c>
      <c r="R169" t="s">
        <v>84</v>
      </c>
      <c r="S169" t="s">
        <v>84</v>
      </c>
      <c r="T169" t="s">
        <v>85</v>
      </c>
      <c r="U169" t="s">
        <v>85</v>
      </c>
      <c r="V169" t="s">
        <v>85</v>
      </c>
      <c r="W169" t="s">
        <v>95</v>
      </c>
      <c r="X169" t="s">
        <v>96</v>
      </c>
      <c r="Y169" t="s">
        <v>85</v>
      </c>
      <c r="Z169" t="s">
        <v>85</v>
      </c>
      <c r="AA169" t="s">
        <v>85</v>
      </c>
      <c r="AB169" t="s">
        <v>85</v>
      </c>
      <c r="AC169" t="s">
        <v>96</v>
      </c>
      <c r="AD169" t="s">
        <v>121</v>
      </c>
      <c r="AE169" t="s">
        <v>85</v>
      </c>
      <c r="AF169" t="s">
        <v>85</v>
      </c>
      <c r="AG169" t="s">
        <v>85</v>
      </c>
      <c r="AH169" t="s">
        <v>85</v>
      </c>
      <c r="AI169" t="s">
        <v>96</v>
      </c>
      <c r="AJ169" t="s">
        <v>576</v>
      </c>
      <c r="AK169" t="s">
        <v>577</v>
      </c>
      <c r="AP169" t="s">
        <v>36</v>
      </c>
      <c r="AU169" t="s">
        <v>41</v>
      </c>
      <c r="AZ169" t="s">
        <v>46</v>
      </c>
      <c r="BC169" t="s">
        <v>49</v>
      </c>
      <c r="BF169" t="s">
        <v>52</v>
      </c>
      <c r="BG169" t="s">
        <v>578</v>
      </c>
      <c r="BI169" t="s">
        <v>133</v>
      </c>
      <c r="BK169" t="s">
        <v>88</v>
      </c>
      <c r="BL169" t="s">
        <v>87</v>
      </c>
      <c r="BM169" t="s">
        <v>57</v>
      </c>
      <c r="BN169" t="s">
        <v>58</v>
      </c>
      <c r="BO169" t="s">
        <v>59</v>
      </c>
      <c r="BQ169" t="s">
        <v>61</v>
      </c>
      <c r="BS169" t="s">
        <v>63</v>
      </c>
      <c r="BY169" t="s">
        <v>114</v>
      </c>
      <c r="CA169" t="s">
        <v>90</v>
      </c>
      <c r="CC169" t="s">
        <v>69</v>
      </c>
      <c r="CJ169" t="s">
        <v>109</v>
      </c>
      <c r="CL169" t="s">
        <v>100</v>
      </c>
      <c r="CM169" t="s">
        <v>579</v>
      </c>
      <c r="CO169" t="s">
        <v>93</v>
      </c>
    </row>
    <row r="170" spans="1:93" x14ac:dyDescent="0.2">
      <c r="A170">
        <v>3074</v>
      </c>
      <c r="B170">
        <v>11151466791</v>
      </c>
      <c r="C170" t="s">
        <v>2</v>
      </c>
      <c r="D170" t="s">
        <v>3</v>
      </c>
      <c r="J170" t="s">
        <v>580</v>
      </c>
      <c r="M170" t="s">
        <v>83</v>
      </c>
      <c r="P170" t="s">
        <v>84</v>
      </c>
      <c r="Q170" t="s">
        <v>95</v>
      </c>
      <c r="R170" t="s">
        <v>95</v>
      </c>
      <c r="S170" t="s">
        <v>95</v>
      </c>
      <c r="T170" t="s">
        <v>95</v>
      </c>
      <c r="U170" t="s">
        <v>95</v>
      </c>
      <c r="V170" t="s">
        <v>84</v>
      </c>
      <c r="W170" t="s">
        <v>95</v>
      </c>
      <c r="X170" t="s">
        <v>95</v>
      </c>
      <c r="Y170" t="s">
        <v>84</v>
      </c>
      <c r="Z170" t="s">
        <v>95</v>
      </c>
      <c r="AA170" t="s">
        <v>84</v>
      </c>
      <c r="AB170" t="s">
        <v>95</v>
      </c>
      <c r="AC170" t="s">
        <v>95</v>
      </c>
      <c r="AD170" t="s">
        <v>95</v>
      </c>
      <c r="AE170" t="s">
        <v>95</v>
      </c>
      <c r="AF170" t="s">
        <v>95</v>
      </c>
      <c r="AG170" t="s">
        <v>95</v>
      </c>
      <c r="AH170" t="s">
        <v>95</v>
      </c>
      <c r="AI170" t="s">
        <v>95</v>
      </c>
      <c r="AP170" t="s">
        <v>36</v>
      </c>
      <c r="AR170" t="s">
        <v>38</v>
      </c>
      <c r="AV170" t="s">
        <v>42</v>
      </c>
      <c r="AZ170" t="s">
        <v>46</v>
      </c>
      <c r="BI170" t="s">
        <v>152</v>
      </c>
      <c r="BK170" t="s">
        <v>146</v>
      </c>
      <c r="BL170" t="s">
        <v>88</v>
      </c>
      <c r="BM170" t="s">
        <v>57</v>
      </c>
      <c r="BY170" t="s">
        <v>114</v>
      </c>
      <c r="CA170" t="s">
        <v>98</v>
      </c>
      <c r="CC170" t="s">
        <v>69</v>
      </c>
      <c r="CJ170" t="s">
        <v>91</v>
      </c>
      <c r="CL170" t="s">
        <v>110</v>
      </c>
      <c r="CM170" t="s">
        <v>581</v>
      </c>
      <c r="CO170" t="s">
        <v>93</v>
      </c>
    </row>
    <row r="171" spans="1:93" x14ac:dyDescent="0.2">
      <c r="A171">
        <v>3073</v>
      </c>
      <c r="B171">
        <v>11151462978</v>
      </c>
      <c r="C171" t="s">
        <v>2</v>
      </c>
      <c r="J171" t="s">
        <v>580</v>
      </c>
      <c r="M171" t="s">
        <v>103</v>
      </c>
      <c r="P171" t="s">
        <v>84</v>
      </c>
      <c r="Q171" t="s">
        <v>85</v>
      </c>
      <c r="R171" t="s">
        <v>84</v>
      </c>
      <c r="S171" t="s">
        <v>85</v>
      </c>
      <c r="T171" t="s">
        <v>84</v>
      </c>
      <c r="U171" t="s">
        <v>85</v>
      </c>
      <c r="V171" t="s">
        <v>85</v>
      </c>
      <c r="W171" t="s">
        <v>85</v>
      </c>
      <c r="X171" t="s">
        <v>85</v>
      </c>
      <c r="Y171" t="s">
        <v>95</v>
      </c>
      <c r="Z171" t="s">
        <v>85</v>
      </c>
      <c r="AA171" t="s">
        <v>85</v>
      </c>
      <c r="AB171" t="s">
        <v>121</v>
      </c>
      <c r="AC171" t="s">
        <v>85</v>
      </c>
      <c r="AD171" t="s">
        <v>85</v>
      </c>
      <c r="AE171" t="s">
        <v>85</v>
      </c>
      <c r="AF171" t="s">
        <v>95</v>
      </c>
      <c r="AG171" t="s">
        <v>85</v>
      </c>
      <c r="AH171" t="s">
        <v>121</v>
      </c>
      <c r="AI171" t="s">
        <v>95</v>
      </c>
      <c r="AR171" t="s">
        <v>38</v>
      </c>
      <c r="AU171" t="s">
        <v>41</v>
      </c>
      <c r="AX171" t="s">
        <v>44</v>
      </c>
      <c r="AZ171" t="s">
        <v>46</v>
      </c>
      <c r="BC171" t="s">
        <v>49</v>
      </c>
      <c r="BI171" t="s">
        <v>141</v>
      </c>
      <c r="BK171" t="s">
        <v>88</v>
      </c>
      <c r="BL171" t="s">
        <v>88</v>
      </c>
      <c r="BM171" t="s">
        <v>57</v>
      </c>
      <c r="BO171" t="s">
        <v>59</v>
      </c>
      <c r="BY171" t="s">
        <v>108</v>
      </c>
      <c r="CA171" t="s">
        <v>90</v>
      </c>
      <c r="CC171" t="s">
        <v>69</v>
      </c>
      <c r="CJ171" t="s">
        <v>91</v>
      </c>
      <c r="CL171" t="s">
        <v>110</v>
      </c>
      <c r="CM171" t="s">
        <v>190</v>
      </c>
      <c r="CO171" t="s">
        <v>93</v>
      </c>
    </row>
    <row r="172" spans="1:93" x14ac:dyDescent="0.2">
      <c r="A172">
        <v>3072</v>
      </c>
      <c r="B172">
        <v>11151459854</v>
      </c>
      <c r="C172" t="s">
        <v>2</v>
      </c>
      <c r="J172" t="s">
        <v>580</v>
      </c>
      <c r="M172" t="s">
        <v>116</v>
      </c>
      <c r="P172" t="s">
        <v>84</v>
      </c>
      <c r="Q172" t="s">
        <v>95</v>
      </c>
      <c r="R172" t="s">
        <v>85</v>
      </c>
      <c r="S172" t="s">
        <v>84</v>
      </c>
      <c r="T172" t="s">
        <v>95</v>
      </c>
      <c r="U172" t="s">
        <v>84</v>
      </c>
      <c r="V172" t="s">
        <v>95</v>
      </c>
      <c r="W172" t="s">
        <v>85</v>
      </c>
      <c r="X172" t="s">
        <v>95</v>
      </c>
      <c r="Y172" t="s">
        <v>95</v>
      </c>
      <c r="Z172" t="s">
        <v>95</v>
      </c>
      <c r="AA172" t="s">
        <v>95</v>
      </c>
      <c r="AB172" t="s">
        <v>95</v>
      </c>
      <c r="AC172" t="s">
        <v>84</v>
      </c>
      <c r="AD172" t="s">
        <v>85</v>
      </c>
      <c r="AE172" t="s">
        <v>95</v>
      </c>
      <c r="AF172" t="s">
        <v>95</v>
      </c>
      <c r="AG172" t="s">
        <v>85</v>
      </c>
      <c r="AH172" t="s">
        <v>121</v>
      </c>
      <c r="AI172" t="s">
        <v>95</v>
      </c>
      <c r="AO172" t="s">
        <v>35</v>
      </c>
      <c r="AQ172" t="s">
        <v>37</v>
      </c>
      <c r="AV172" t="s">
        <v>42</v>
      </c>
      <c r="AX172" t="s">
        <v>44</v>
      </c>
      <c r="BF172" t="s">
        <v>52</v>
      </c>
      <c r="BI172" t="s">
        <v>86</v>
      </c>
      <c r="BK172" t="s">
        <v>87</v>
      </c>
      <c r="BL172" t="s">
        <v>107</v>
      </c>
      <c r="BO172" t="s">
        <v>59</v>
      </c>
      <c r="BY172" t="s">
        <v>108</v>
      </c>
      <c r="CA172" t="s">
        <v>98</v>
      </c>
      <c r="CC172" t="s">
        <v>69</v>
      </c>
      <c r="CJ172" t="s">
        <v>91</v>
      </c>
      <c r="CL172" t="s">
        <v>110</v>
      </c>
      <c r="CM172" t="s">
        <v>190</v>
      </c>
      <c r="CO172" t="s">
        <v>93</v>
      </c>
    </row>
    <row r="173" spans="1:93" x14ac:dyDescent="0.2">
      <c r="A173">
        <v>2908</v>
      </c>
      <c r="B173">
        <v>11147370690</v>
      </c>
      <c r="C173" t="s">
        <v>2</v>
      </c>
      <c r="D173" t="s">
        <v>3</v>
      </c>
      <c r="F173" t="s">
        <v>5</v>
      </c>
      <c r="J173" t="s">
        <v>580</v>
      </c>
      <c r="M173" t="s">
        <v>135</v>
      </c>
      <c r="P173" t="s">
        <v>85</v>
      </c>
      <c r="Q173" t="s">
        <v>84</v>
      </c>
      <c r="R173" t="s">
        <v>84</v>
      </c>
      <c r="S173" t="s">
        <v>84</v>
      </c>
      <c r="T173" t="s">
        <v>85</v>
      </c>
      <c r="U173" t="s">
        <v>85</v>
      </c>
      <c r="V173" t="s">
        <v>85</v>
      </c>
      <c r="W173" t="s">
        <v>84</v>
      </c>
      <c r="X173" t="s">
        <v>84</v>
      </c>
      <c r="Y173" t="s">
        <v>85</v>
      </c>
      <c r="Z173" t="s">
        <v>95</v>
      </c>
      <c r="AA173" t="s">
        <v>95</v>
      </c>
      <c r="AB173" t="s">
        <v>85</v>
      </c>
      <c r="AC173" t="s">
        <v>85</v>
      </c>
      <c r="AD173" t="s">
        <v>95</v>
      </c>
      <c r="AE173" t="s">
        <v>95</v>
      </c>
      <c r="AF173" t="s">
        <v>95</v>
      </c>
      <c r="AG173" t="s">
        <v>95</v>
      </c>
      <c r="AH173" t="s">
        <v>95</v>
      </c>
      <c r="AI173" t="s">
        <v>95</v>
      </c>
      <c r="AN173" t="s">
        <v>34</v>
      </c>
      <c r="AQ173" t="s">
        <v>37</v>
      </c>
      <c r="BD173" t="s">
        <v>50</v>
      </c>
      <c r="BI173" t="s">
        <v>86</v>
      </c>
      <c r="BK173" t="s">
        <v>88</v>
      </c>
      <c r="BL173" t="s">
        <v>87</v>
      </c>
      <c r="BP173" t="s">
        <v>60</v>
      </c>
      <c r="BQ173" t="s">
        <v>61</v>
      </c>
      <c r="BS173" t="s">
        <v>63</v>
      </c>
      <c r="BY173" t="s">
        <v>97</v>
      </c>
      <c r="CA173" t="s">
        <v>90</v>
      </c>
      <c r="CC173" t="s">
        <v>69</v>
      </c>
      <c r="CJ173" t="s">
        <v>99</v>
      </c>
      <c r="CL173" t="s">
        <v>100</v>
      </c>
      <c r="CO173" t="s">
        <v>102</v>
      </c>
    </row>
    <row r="174" spans="1:93" x14ac:dyDescent="0.2">
      <c r="A174">
        <v>2798</v>
      </c>
      <c r="B174">
        <v>11141269139</v>
      </c>
      <c r="C174" t="s">
        <v>2</v>
      </c>
      <c r="F174" t="s">
        <v>5</v>
      </c>
      <c r="H174" t="s">
        <v>582</v>
      </c>
      <c r="J174" t="s">
        <v>580</v>
      </c>
      <c r="M174" t="s">
        <v>103</v>
      </c>
      <c r="P174" t="s">
        <v>84</v>
      </c>
      <c r="Q174" t="s">
        <v>84</v>
      </c>
      <c r="R174" t="s">
        <v>84</v>
      </c>
      <c r="S174" t="s">
        <v>84</v>
      </c>
      <c r="T174" t="s">
        <v>84</v>
      </c>
      <c r="U174" t="s">
        <v>84</v>
      </c>
      <c r="V174" t="s">
        <v>85</v>
      </c>
      <c r="W174" t="s">
        <v>85</v>
      </c>
      <c r="X174" t="s">
        <v>84</v>
      </c>
      <c r="Y174" t="s">
        <v>95</v>
      </c>
      <c r="Z174" t="s">
        <v>84</v>
      </c>
      <c r="AA174" t="s">
        <v>84</v>
      </c>
      <c r="AB174" t="s">
        <v>84</v>
      </c>
      <c r="AC174" t="s">
        <v>84</v>
      </c>
      <c r="AD174" t="s">
        <v>85</v>
      </c>
      <c r="AE174" t="s">
        <v>84</v>
      </c>
      <c r="AF174" t="s">
        <v>95</v>
      </c>
      <c r="AG174" t="s">
        <v>85</v>
      </c>
      <c r="AH174" t="s">
        <v>85</v>
      </c>
      <c r="AI174" t="s">
        <v>95</v>
      </c>
      <c r="AJ174" t="s">
        <v>583</v>
      </c>
      <c r="AK174" t="s">
        <v>584</v>
      </c>
      <c r="AO174" t="s">
        <v>35</v>
      </c>
      <c r="AQ174" t="s">
        <v>37</v>
      </c>
      <c r="AR174" t="s">
        <v>38</v>
      </c>
      <c r="BD174" t="s">
        <v>50</v>
      </c>
      <c r="BG174" t="s">
        <v>112</v>
      </c>
      <c r="BI174" t="s">
        <v>152</v>
      </c>
      <c r="BK174" t="s">
        <v>88</v>
      </c>
      <c r="BL174" t="s">
        <v>88</v>
      </c>
      <c r="BQ174" t="s">
        <v>61</v>
      </c>
      <c r="BY174" t="s">
        <v>108</v>
      </c>
      <c r="CA174" t="s">
        <v>98</v>
      </c>
      <c r="CC174" t="s">
        <v>69</v>
      </c>
      <c r="CJ174" t="s">
        <v>99</v>
      </c>
      <c r="CL174" t="s">
        <v>110</v>
      </c>
      <c r="CM174" t="s">
        <v>585</v>
      </c>
      <c r="CO174" t="s">
        <v>93</v>
      </c>
    </row>
    <row r="175" spans="1:93" x14ac:dyDescent="0.2">
      <c r="A175">
        <v>2787</v>
      </c>
      <c r="B175">
        <v>11141036111</v>
      </c>
      <c r="C175" t="s">
        <v>2</v>
      </c>
      <c r="D175" t="s">
        <v>3</v>
      </c>
      <c r="J175" t="s">
        <v>580</v>
      </c>
      <c r="M175" t="s">
        <v>103</v>
      </c>
      <c r="P175" t="s">
        <v>85</v>
      </c>
      <c r="Q175" t="s">
        <v>84</v>
      </c>
      <c r="R175" t="s">
        <v>84</v>
      </c>
      <c r="S175" t="s">
        <v>84</v>
      </c>
      <c r="T175" t="s">
        <v>84</v>
      </c>
      <c r="U175" t="s">
        <v>84</v>
      </c>
      <c r="V175" t="s">
        <v>85</v>
      </c>
      <c r="W175" t="s">
        <v>85</v>
      </c>
      <c r="X175" t="s">
        <v>84</v>
      </c>
      <c r="Y175" t="s">
        <v>85</v>
      </c>
      <c r="Z175" t="s">
        <v>84</v>
      </c>
      <c r="AA175" t="s">
        <v>84</v>
      </c>
      <c r="AB175" t="s">
        <v>84</v>
      </c>
      <c r="AC175" t="s">
        <v>84</v>
      </c>
      <c r="AD175" t="s">
        <v>84</v>
      </c>
      <c r="AE175" t="s">
        <v>84</v>
      </c>
      <c r="AF175" t="s">
        <v>84</v>
      </c>
      <c r="AG175" t="s">
        <v>84</v>
      </c>
      <c r="AH175" t="s">
        <v>85</v>
      </c>
      <c r="AI175" t="s">
        <v>85</v>
      </c>
      <c r="AJ175" t="s">
        <v>112</v>
      </c>
      <c r="AK175" t="s">
        <v>112</v>
      </c>
      <c r="AO175" t="s">
        <v>35</v>
      </c>
      <c r="AQ175" t="s">
        <v>37</v>
      </c>
      <c r="AW175" t="s">
        <v>43</v>
      </c>
      <c r="BA175" t="s">
        <v>47</v>
      </c>
      <c r="BC175" t="s">
        <v>49</v>
      </c>
      <c r="BG175" t="s">
        <v>112</v>
      </c>
      <c r="BI175" t="s">
        <v>141</v>
      </c>
      <c r="BK175" t="s">
        <v>88</v>
      </c>
      <c r="BL175" t="s">
        <v>87</v>
      </c>
      <c r="BP175" t="s">
        <v>60</v>
      </c>
      <c r="BS175" t="s">
        <v>63</v>
      </c>
      <c r="BY175" t="s">
        <v>108</v>
      </c>
      <c r="CA175" t="s">
        <v>90</v>
      </c>
      <c r="CC175" t="s">
        <v>69</v>
      </c>
      <c r="CJ175" t="s">
        <v>99</v>
      </c>
      <c r="CL175" t="s">
        <v>110</v>
      </c>
      <c r="CM175" t="s">
        <v>111</v>
      </c>
      <c r="CO175" t="s">
        <v>93</v>
      </c>
    </row>
    <row r="176" spans="1:93" x14ac:dyDescent="0.2">
      <c r="A176">
        <v>2739</v>
      </c>
      <c r="B176">
        <v>11138796949</v>
      </c>
      <c r="C176" t="s">
        <v>2</v>
      </c>
      <c r="D176" t="s">
        <v>3</v>
      </c>
      <c r="J176" t="s">
        <v>580</v>
      </c>
      <c r="M176" t="s">
        <v>586</v>
      </c>
      <c r="P176" t="s">
        <v>84</v>
      </c>
      <c r="Q176" t="s">
        <v>95</v>
      </c>
      <c r="R176" t="s">
        <v>95</v>
      </c>
      <c r="S176" t="s">
        <v>84</v>
      </c>
      <c r="T176" t="s">
        <v>85</v>
      </c>
      <c r="U176" t="s">
        <v>95</v>
      </c>
      <c r="V176" t="s">
        <v>85</v>
      </c>
      <c r="W176" t="s">
        <v>85</v>
      </c>
      <c r="X176" t="s">
        <v>95</v>
      </c>
      <c r="Y176" t="s">
        <v>95</v>
      </c>
      <c r="Z176" t="s">
        <v>84</v>
      </c>
      <c r="AA176" t="s">
        <v>85</v>
      </c>
      <c r="AB176" t="s">
        <v>85</v>
      </c>
      <c r="AC176" t="s">
        <v>95</v>
      </c>
      <c r="AD176" t="s">
        <v>95</v>
      </c>
      <c r="AE176" t="s">
        <v>85</v>
      </c>
      <c r="AF176" t="s">
        <v>96</v>
      </c>
      <c r="AG176" t="s">
        <v>95</v>
      </c>
      <c r="AH176" t="s">
        <v>84</v>
      </c>
      <c r="AI176" t="s">
        <v>121</v>
      </c>
      <c r="AJ176" t="s">
        <v>112</v>
      </c>
      <c r="AK176" t="s">
        <v>112</v>
      </c>
      <c r="AO176" t="s">
        <v>35</v>
      </c>
      <c r="AQ176" t="s">
        <v>37</v>
      </c>
      <c r="AS176" t="s">
        <v>39</v>
      </c>
      <c r="AU176" t="s">
        <v>41</v>
      </c>
      <c r="BA176" t="s">
        <v>47</v>
      </c>
      <c r="BG176" t="s">
        <v>112</v>
      </c>
      <c r="BI176" t="s">
        <v>86</v>
      </c>
      <c r="BK176" t="s">
        <v>87</v>
      </c>
      <c r="BL176" t="s">
        <v>87</v>
      </c>
      <c r="BM176" t="s">
        <v>57</v>
      </c>
      <c r="BO176" t="s">
        <v>59</v>
      </c>
      <c r="BP176" t="s">
        <v>60</v>
      </c>
      <c r="BQ176" t="s">
        <v>61</v>
      </c>
      <c r="BY176" t="s">
        <v>114</v>
      </c>
      <c r="CA176" t="s">
        <v>90</v>
      </c>
      <c r="CC176" t="s">
        <v>69</v>
      </c>
      <c r="CJ176" t="s">
        <v>125</v>
      </c>
      <c r="CL176" t="s">
        <v>100</v>
      </c>
      <c r="CM176" t="s">
        <v>112</v>
      </c>
      <c r="CO176" t="s">
        <v>93</v>
      </c>
    </row>
    <row r="177" spans="1:93" x14ac:dyDescent="0.2">
      <c r="A177">
        <v>2717</v>
      </c>
      <c r="B177">
        <v>11138520393</v>
      </c>
      <c r="C177" t="s">
        <v>2</v>
      </c>
      <c r="F177" t="s">
        <v>5</v>
      </c>
      <c r="J177" t="s">
        <v>580</v>
      </c>
      <c r="M177" t="s">
        <v>586</v>
      </c>
      <c r="P177" t="s">
        <v>85</v>
      </c>
      <c r="Q177" t="s">
        <v>84</v>
      </c>
      <c r="R177" t="s">
        <v>85</v>
      </c>
      <c r="S177" t="s">
        <v>84</v>
      </c>
      <c r="T177" t="s">
        <v>84</v>
      </c>
      <c r="U177" t="s">
        <v>85</v>
      </c>
      <c r="V177" t="s">
        <v>85</v>
      </c>
      <c r="W177" t="s">
        <v>84</v>
      </c>
      <c r="X177" t="s">
        <v>84</v>
      </c>
      <c r="Y177" t="s">
        <v>85</v>
      </c>
      <c r="Z177" t="s">
        <v>84</v>
      </c>
      <c r="AA177" t="s">
        <v>85</v>
      </c>
      <c r="AB177" t="s">
        <v>84</v>
      </c>
      <c r="AC177" t="s">
        <v>85</v>
      </c>
      <c r="AD177" t="s">
        <v>85</v>
      </c>
      <c r="AE177" t="s">
        <v>85</v>
      </c>
      <c r="AF177" t="s">
        <v>85</v>
      </c>
      <c r="AG177" t="s">
        <v>85</v>
      </c>
      <c r="AH177" t="s">
        <v>85</v>
      </c>
      <c r="AI177" t="s">
        <v>85</v>
      </c>
      <c r="AJ177" t="s">
        <v>587</v>
      </c>
      <c r="AK177" t="s">
        <v>112</v>
      </c>
      <c r="AR177" t="s">
        <v>38</v>
      </c>
      <c r="AY177" t="s">
        <v>45</v>
      </c>
      <c r="BB177" t="s">
        <v>48</v>
      </c>
      <c r="BG177" t="s">
        <v>112</v>
      </c>
      <c r="BI177" t="s">
        <v>141</v>
      </c>
      <c r="BK177" t="s">
        <v>88</v>
      </c>
      <c r="BL177" t="s">
        <v>87</v>
      </c>
      <c r="BM177" t="s">
        <v>57</v>
      </c>
      <c r="BP177" t="s">
        <v>60</v>
      </c>
      <c r="BQ177" t="s">
        <v>61</v>
      </c>
      <c r="BY177" t="s">
        <v>108</v>
      </c>
      <c r="CA177" t="s">
        <v>98</v>
      </c>
      <c r="CC177" t="s">
        <v>69</v>
      </c>
      <c r="CJ177" t="s">
        <v>91</v>
      </c>
      <c r="CL177" t="s">
        <v>110</v>
      </c>
      <c r="CM177" t="s">
        <v>112</v>
      </c>
      <c r="CO177" t="s">
        <v>93</v>
      </c>
    </row>
    <row r="178" spans="1:93" x14ac:dyDescent="0.2">
      <c r="A178">
        <v>2666</v>
      </c>
      <c r="B178">
        <v>11137934618</v>
      </c>
      <c r="C178" t="s">
        <v>2</v>
      </c>
      <c r="J178" t="s">
        <v>580</v>
      </c>
      <c r="M178" t="s">
        <v>103</v>
      </c>
      <c r="P178" t="s">
        <v>95</v>
      </c>
      <c r="Q178" t="s">
        <v>85</v>
      </c>
      <c r="R178" t="s">
        <v>95</v>
      </c>
      <c r="S178" t="s">
        <v>95</v>
      </c>
      <c r="T178" t="s">
        <v>85</v>
      </c>
      <c r="U178" t="s">
        <v>95</v>
      </c>
      <c r="V178" t="s">
        <v>95</v>
      </c>
      <c r="W178" t="s">
        <v>85</v>
      </c>
      <c r="X178" t="s">
        <v>85</v>
      </c>
      <c r="Y178" t="s">
        <v>85</v>
      </c>
      <c r="Z178" t="s">
        <v>95</v>
      </c>
      <c r="AA178" t="s">
        <v>96</v>
      </c>
      <c r="AB178" t="s">
        <v>95</v>
      </c>
      <c r="AC178" t="s">
        <v>96</v>
      </c>
      <c r="AD178" t="s">
        <v>96</v>
      </c>
      <c r="AE178" t="s">
        <v>95</v>
      </c>
      <c r="AF178" t="s">
        <v>95</v>
      </c>
      <c r="AG178" t="s">
        <v>85</v>
      </c>
      <c r="AH178" t="s">
        <v>96</v>
      </c>
      <c r="AI178" t="s">
        <v>121</v>
      </c>
      <c r="AJ178" t="s">
        <v>588</v>
      </c>
      <c r="AK178" t="s">
        <v>318</v>
      </c>
      <c r="AO178" t="s">
        <v>35</v>
      </c>
      <c r="AP178" t="s">
        <v>36</v>
      </c>
      <c r="AT178" t="s">
        <v>40</v>
      </c>
      <c r="AV178" t="s">
        <v>42</v>
      </c>
      <c r="AX178" t="s">
        <v>44</v>
      </c>
      <c r="BG178" t="s">
        <v>589</v>
      </c>
      <c r="BI178" t="s">
        <v>141</v>
      </c>
      <c r="BK178" t="s">
        <v>146</v>
      </c>
      <c r="BL178" t="s">
        <v>87</v>
      </c>
      <c r="BO178" t="s">
        <v>59</v>
      </c>
      <c r="BY178" t="s">
        <v>114</v>
      </c>
      <c r="CA178" t="s">
        <v>90</v>
      </c>
      <c r="CC178" t="s">
        <v>69</v>
      </c>
      <c r="CJ178" t="s">
        <v>99</v>
      </c>
      <c r="CL178" t="s">
        <v>92</v>
      </c>
      <c r="CM178" t="s">
        <v>111</v>
      </c>
      <c r="CO178" t="s">
        <v>93</v>
      </c>
    </row>
    <row r="179" spans="1:93" x14ac:dyDescent="0.2">
      <c r="A179">
        <v>2637</v>
      </c>
      <c r="B179">
        <v>11137526588</v>
      </c>
      <c r="C179" t="s">
        <v>2</v>
      </c>
      <c r="D179" t="s">
        <v>3</v>
      </c>
      <c r="F179" t="s">
        <v>5</v>
      </c>
      <c r="J179" t="s">
        <v>580</v>
      </c>
      <c r="M179" t="s">
        <v>83</v>
      </c>
      <c r="P179" t="s">
        <v>84</v>
      </c>
      <c r="Q179" t="s">
        <v>84</v>
      </c>
      <c r="R179" t="s">
        <v>84</v>
      </c>
      <c r="S179" t="s">
        <v>84</v>
      </c>
      <c r="T179" t="s">
        <v>84</v>
      </c>
      <c r="U179" t="s">
        <v>85</v>
      </c>
      <c r="V179" t="s">
        <v>84</v>
      </c>
      <c r="W179" t="s">
        <v>84</v>
      </c>
      <c r="X179" t="s">
        <v>84</v>
      </c>
      <c r="Y179" t="s">
        <v>84</v>
      </c>
      <c r="Z179" t="s">
        <v>84</v>
      </c>
      <c r="AA179" t="s">
        <v>84</v>
      </c>
      <c r="AB179" t="s">
        <v>84</v>
      </c>
      <c r="AC179" t="s">
        <v>84</v>
      </c>
      <c r="AD179" t="s">
        <v>84</v>
      </c>
      <c r="AE179" t="s">
        <v>84</v>
      </c>
      <c r="AF179" t="s">
        <v>84</v>
      </c>
      <c r="AG179" t="s">
        <v>95</v>
      </c>
      <c r="AH179" t="s">
        <v>95</v>
      </c>
      <c r="AI179" t="s">
        <v>121</v>
      </c>
      <c r="AJ179" t="s">
        <v>590</v>
      </c>
      <c r="AK179" t="s">
        <v>279</v>
      </c>
      <c r="AR179" t="s">
        <v>38</v>
      </c>
      <c r="BB179" t="s">
        <v>48</v>
      </c>
      <c r="BI179" t="s">
        <v>86</v>
      </c>
      <c r="BK179" t="s">
        <v>87</v>
      </c>
      <c r="BL179" t="s">
        <v>87</v>
      </c>
      <c r="BM179" t="s">
        <v>57</v>
      </c>
      <c r="BY179" t="s">
        <v>380</v>
      </c>
      <c r="CA179" t="s">
        <v>98</v>
      </c>
      <c r="CC179" t="s">
        <v>69</v>
      </c>
      <c r="CJ179" t="s">
        <v>91</v>
      </c>
      <c r="CL179" t="s">
        <v>110</v>
      </c>
      <c r="CO179" t="s">
        <v>93</v>
      </c>
    </row>
    <row r="180" spans="1:93" x14ac:dyDescent="0.2">
      <c r="A180">
        <v>2623</v>
      </c>
      <c r="B180">
        <v>11137396414</v>
      </c>
      <c r="C180" t="s">
        <v>2</v>
      </c>
      <c r="D180" t="s">
        <v>3</v>
      </c>
      <c r="F180" t="s">
        <v>5</v>
      </c>
      <c r="H180" t="s">
        <v>591</v>
      </c>
      <c r="J180" t="s">
        <v>580</v>
      </c>
      <c r="M180" t="s">
        <v>83</v>
      </c>
      <c r="P180" t="s">
        <v>85</v>
      </c>
      <c r="Q180" t="s">
        <v>84</v>
      </c>
      <c r="R180" t="s">
        <v>84</v>
      </c>
      <c r="S180" t="s">
        <v>84</v>
      </c>
      <c r="T180" t="s">
        <v>84</v>
      </c>
      <c r="U180" t="s">
        <v>84</v>
      </c>
      <c r="V180" t="s">
        <v>84</v>
      </c>
      <c r="W180" t="s">
        <v>96</v>
      </c>
      <c r="X180" t="s">
        <v>85</v>
      </c>
      <c r="Y180" t="s">
        <v>85</v>
      </c>
      <c r="Z180" t="s">
        <v>85</v>
      </c>
      <c r="AA180" t="s">
        <v>85</v>
      </c>
      <c r="AB180" t="s">
        <v>95</v>
      </c>
      <c r="AC180" t="s">
        <v>121</v>
      </c>
      <c r="AD180" t="s">
        <v>121</v>
      </c>
      <c r="AE180" t="s">
        <v>85</v>
      </c>
      <c r="AF180" t="s">
        <v>85</v>
      </c>
      <c r="AG180" t="s">
        <v>85</v>
      </c>
      <c r="AH180" t="s">
        <v>96</v>
      </c>
      <c r="AI180" t="s">
        <v>121</v>
      </c>
      <c r="AJ180" t="s">
        <v>592</v>
      </c>
      <c r="AK180" t="s">
        <v>593</v>
      </c>
      <c r="AO180" t="s">
        <v>35</v>
      </c>
      <c r="AP180" t="s">
        <v>36</v>
      </c>
      <c r="BE180" t="s">
        <v>51</v>
      </c>
      <c r="BG180" t="s">
        <v>594</v>
      </c>
      <c r="BI180" t="s">
        <v>73</v>
      </c>
      <c r="BK180" t="s">
        <v>88</v>
      </c>
      <c r="BL180" t="s">
        <v>88</v>
      </c>
      <c r="BP180" t="s">
        <v>60</v>
      </c>
      <c r="BS180" t="s">
        <v>63</v>
      </c>
      <c r="BY180" t="s">
        <v>89</v>
      </c>
      <c r="CA180" t="s">
        <v>98</v>
      </c>
      <c r="CC180" t="s">
        <v>69</v>
      </c>
      <c r="CJ180" t="s">
        <v>91</v>
      </c>
      <c r="CL180" t="s">
        <v>92</v>
      </c>
      <c r="CM180" t="s">
        <v>595</v>
      </c>
      <c r="CO180" t="s">
        <v>93</v>
      </c>
    </row>
    <row r="181" spans="1:93" x14ac:dyDescent="0.2">
      <c r="A181">
        <v>2596</v>
      </c>
      <c r="B181">
        <v>11136885172</v>
      </c>
      <c r="C181" t="s">
        <v>2</v>
      </c>
      <c r="D181" t="s">
        <v>3</v>
      </c>
      <c r="F181" t="s">
        <v>5</v>
      </c>
      <c r="H181" t="s">
        <v>596</v>
      </c>
      <c r="J181" t="s">
        <v>580</v>
      </c>
      <c r="M181" t="s">
        <v>103</v>
      </c>
      <c r="P181" t="s">
        <v>84</v>
      </c>
      <c r="Q181" t="s">
        <v>85</v>
      </c>
      <c r="R181" t="s">
        <v>84</v>
      </c>
      <c r="S181" t="s">
        <v>95</v>
      </c>
      <c r="T181" t="s">
        <v>84</v>
      </c>
      <c r="U181" t="s">
        <v>84</v>
      </c>
      <c r="V181" t="s">
        <v>84</v>
      </c>
      <c r="W181" t="s">
        <v>95</v>
      </c>
      <c r="X181" t="s">
        <v>84</v>
      </c>
      <c r="Y181" t="s">
        <v>85</v>
      </c>
      <c r="Z181" t="s">
        <v>85</v>
      </c>
      <c r="AA181" t="s">
        <v>84</v>
      </c>
      <c r="AB181" t="s">
        <v>84</v>
      </c>
      <c r="AC181" t="s">
        <v>95</v>
      </c>
      <c r="AD181" t="s">
        <v>84</v>
      </c>
      <c r="AE181" t="s">
        <v>85</v>
      </c>
      <c r="AF181" t="s">
        <v>84</v>
      </c>
      <c r="AG181" t="s">
        <v>85</v>
      </c>
      <c r="AH181" t="s">
        <v>95</v>
      </c>
      <c r="AI181" t="s">
        <v>95</v>
      </c>
      <c r="AJ181" t="s">
        <v>597</v>
      </c>
      <c r="AK181" t="s">
        <v>598</v>
      </c>
      <c r="AR181" t="s">
        <v>38</v>
      </c>
      <c r="AV181" t="s">
        <v>42</v>
      </c>
      <c r="BA181" t="s">
        <v>47</v>
      </c>
      <c r="BB181" t="s">
        <v>48</v>
      </c>
      <c r="BE181" t="s">
        <v>51</v>
      </c>
      <c r="BG181" t="s">
        <v>599</v>
      </c>
      <c r="BI181" t="s">
        <v>141</v>
      </c>
      <c r="BK181" t="s">
        <v>87</v>
      </c>
      <c r="BL181" t="s">
        <v>107</v>
      </c>
      <c r="BM181" t="s">
        <v>57</v>
      </c>
      <c r="BN181" t="s">
        <v>58</v>
      </c>
      <c r="BO181" t="s">
        <v>59</v>
      </c>
      <c r="BP181" t="s">
        <v>60</v>
      </c>
      <c r="BR181" t="s">
        <v>62</v>
      </c>
      <c r="BY181" t="s">
        <v>89</v>
      </c>
      <c r="CA181" t="s">
        <v>98</v>
      </c>
      <c r="CC181" t="s">
        <v>69</v>
      </c>
      <c r="CJ181" t="s">
        <v>91</v>
      </c>
      <c r="CL181" t="s">
        <v>100</v>
      </c>
      <c r="CM181" t="s">
        <v>600</v>
      </c>
      <c r="CO181" t="s">
        <v>93</v>
      </c>
    </row>
    <row r="182" spans="1:93" x14ac:dyDescent="0.2">
      <c r="A182">
        <v>2585</v>
      </c>
      <c r="B182">
        <v>11136801278</v>
      </c>
      <c r="C182" t="s">
        <v>2</v>
      </c>
      <c r="D182" t="s">
        <v>3</v>
      </c>
      <c r="F182" t="s">
        <v>5</v>
      </c>
      <c r="J182" t="s">
        <v>580</v>
      </c>
      <c r="M182" t="s">
        <v>103</v>
      </c>
      <c r="P182" t="s">
        <v>84</v>
      </c>
      <c r="Q182" t="s">
        <v>84</v>
      </c>
      <c r="R182" t="s">
        <v>84</v>
      </c>
      <c r="S182" t="s">
        <v>84</v>
      </c>
      <c r="T182" t="s">
        <v>84</v>
      </c>
      <c r="U182" t="s">
        <v>84</v>
      </c>
      <c r="V182" t="s">
        <v>95</v>
      </c>
      <c r="W182" t="s">
        <v>84</v>
      </c>
      <c r="X182" t="s">
        <v>84</v>
      </c>
      <c r="Y182" t="s">
        <v>95</v>
      </c>
      <c r="Z182" t="s">
        <v>84</v>
      </c>
      <c r="AA182" t="s">
        <v>95</v>
      </c>
      <c r="AB182" t="s">
        <v>85</v>
      </c>
      <c r="AC182" t="s">
        <v>84</v>
      </c>
      <c r="AD182" t="s">
        <v>95</v>
      </c>
      <c r="AE182" t="s">
        <v>95</v>
      </c>
      <c r="AF182" t="s">
        <v>85</v>
      </c>
      <c r="AG182" t="s">
        <v>85</v>
      </c>
      <c r="AH182" t="s">
        <v>85</v>
      </c>
      <c r="AI182" t="s">
        <v>95</v>
      </c>
      <c r="AJ182" t="s">
        <v>601</v>
      </c>
      <c r="AK182" t="s">
        <v>602</v>
      </c>
      <c r="AM182" t="s">
        <v>33</v>
      </c>
      <c r="AN182" t="s">
        <v>34</v>
      </c>
      <c r="AQ182" t="s">
        <v>37</v>
      </c>
      <c r="AW182" t="s">
        <v>43</v>
      </c>
      <c r="BD182" t="s">
        <v>50</v>
      </c>
      <c r="BI182" t="s">
        <v>86</v>
      </c>
      <c r="BK182" t="s">
        <v>88</v>
      </c>
      <c r="BL182" t="s">
        <v>107</v>
      </c>
      <c r="BM182" t="s">
        <v>57</v>
      </c>
      <c r="BN182" t="s">
        <v>58</v>
      </c>
      <c r="BR182" t="s">
        <v>62</v>
      </c>
      <c r="BT182" t="s">
        <v>64</v>
      </c>
      <c r="BU182" t="s">
        <v>65</v>
      </c>
      <c r="BY182" t="s">
        <v>89</v>
      </c>
      <c r="CA182" t="s">
        <v>98</v>
      </c>
      <c r="CC182" t="s">
        <v>69</v>
      </c>
      <c r="CJ182" t="s">
        <v>125</v>
      </c>
      <c r="CL182" t="s">
        <v>100</v>
      </c>
      <c r="CM182" t="s">
        <v>603</v>
      </c>
      <c r="CO182" t="s">
        <v>93</v>
      </c>
    </row>
    <row r="183" spans="1:93" x14ac:dyDescent="0.2">
      <c r="A183">
        <v>2541</v>
      </c>
      <c r="B183">
        <v>11135797076</v>
      </c>
      <c r="C183" t="s">
        <v>2</v>
      </c>
      <c r="E183" t="s">
        <v>4</v>
      </c>
      <c r="J183" t="s">
        <v>580</v>
      </c>
      <c r="M183" t="s">
        <v>94</v>
      </c>
      <c r="P183" t="s">
        <v>84</v>
      </c>
      <c r="Q183" t="s">
        <v>84</v>
      </c>
      <c r="R183" t="s">
        <v>84</v>
      </c>
      <c r="S183" t="s">
        <v>84</v>
      </c>
      <c r="T183" t="s">
        <v>84</v>
      </c>
      <c r="U183" t="s">
        <v>85</v>
      </c>
      <c r="V183" t="s">
        <v>85</v>
      </c>
      <c r="W183" t="s">
        <v>84</v>
      </c>
      <c r="X183" t="s">
        <v>84</v>
      </c>
      <c r="Y183" t="s">
        <v>84</v>
      </c>
      <c r="Z183" t="s">
        <v>85</v>
      </c>
      <c r="AA183" t="s">
        <v>84</v>
      </c>
      <c r="AB183" t="s">
        <v>84</v>
      </c>
      <c r="AC183" t="s">
        <v>85</v>
      </c>
      <c r="AD183" t="s">
        <v>85</v>
      </c>
      <c r="AE183" t="s">
        <v>95</v>
      </c>
      <c r="AF183" t="s">
        <v>85</v>
      </c>
      <c r="AG183" t="s">
        <v>85</v>
      </c>
      <c r="AH183" t="s">
        <v>95</v>
      </c>
      <c r="AI183" t="s">
        <v>96</v>
      </c>
      <c r="AJ183" t="s">
        <v>604</v>
      </c>
      <c r="AK183" t="s">
        <v>605</v>
      </c>
      <c r="AN183" t="s">
        <v>34</v>
      </c>
      <c r="AV183" t="s">
        <v>42</v>
      </c>
      <c r="AZ183" t="s">
        <v>46</v>
      </c>
      <c r="BB183" t="s">
        <v>48</v>
      </c>
      <c r="BD183" t="s">
        <v>50</v>
      </c>
      <c r="BG183" t="s">
        <v>606</v>
      </c>
      <c r="BI183" t="s">
        <v>86</v>
      </c>
      <c r="BK183" t="s">
        <v>87</v>
      </c>
      <c r="BL183" t="s">
        <v>87</v>
      </c>
      <c r="BO183" t="s">
        <v>59</v>
      </c>
      <c r="BR183" t="s">
        <v>62</v>
      </c>
      <c r="BY183" t="s">
        <v>134</v>
      </c>
      <c r="CA183" t="s">
        <v>98</v>
      </c>
      <c r="CC183" t="s">
        <v>69</v>
      </c>
      <c r="CJ183" t="s">
        <v>99</v>
      </c>
      <c r="CL183" t="s">
        <v>110</v>
      </c>
      <c r="CO183" t="s">
        <v>102</v>
      </c>
    </row>
    <row r="184" spans="1:93" x14ac:dyDescent="0.2">
      <c r="A184">
        <v>2396</v>
      </c>
      <c r="B184">
        <v>11133729001</v>
      </c>
      <c r="C184" t="s">
        <v>2</v>
      </c>
      <c r="D184" t="s">
        <v>3</v>
      </c>
      <c r="F184" t="s">
        <v>5</v>
      </c>
      <c r="J184" t="s">
        <v>580</v>
      </c>
      <c r="M184" t="s">
        <v>148</v>
      </c>
      <c r="P184" t="s">
        <v>84</v>
      </c>
      <c r="Q184" t="s">
        <v>84</v>
      </c>
      <c r="R184" t="s">
        <v>84</v>
      </c>
      <c r="S184" t="s">
        <v>85</v>
      </c>
      <c r="T184" t="s">
        <v>84</v>
      </c>
      <c r="U184" t="s">
        <v>85</v>
      </c>
      <c r="V184" t="s">
        <v>84</v>
      </c>
      <c r="W184" t="s">
        <v>85</v>
      </c>
      <c r="X184" t="s">
        <v>85</v>
      </c>
      <c r="Y184" t="s">
        <v>84</v>
      </c>
      <c r="Z184" t="s">
        <v>84</v>
      </c>
      <c r="AA184" t="s">
        <v>84</v>
      </c>
      <c r="AB184" t="s">
        <v>84</v>
      </c>
      <c r="AC184" t="s">
        <v>95</v>
      </c>
      <c r="AD184" t="s">
        <v>85</v>
      </c>
      <c r="AE184" t="s">
        <v>85</v>
      </c>
      <c r="AF184" t="s">
        <v>85</v>
      </c>
      <c r="AG184" t="s">
        <v>85</v>
      </c>
      <c r="AH184" t="s">
        <v>95</v>
      </c>
      <c r="AI184" t="s">
        <v>121</v>
      </c>
      <c r="AJ184" t="s">
        <v>607</v>
      </c>
      <c r="AK184" t="s">
        <v>608</v>
      </c>
      <c r="AR184" t="s">
        <v>38</v>
      </c>
      <c r="BG184" t="s">
        <v>609</v>
      </c>
      <c r="BI184" t="s">
        <v>133</v>
      </c>
      <c r="BK184" t="s">
        <v>87</v>
      </c>
      <c r="BL184" t="s">
        <v>87</v>
      </c>
      <c r="BM184" t="s">
        <v>57</v>
      </c>
      <c r="BN184" t="s">
        <v>58</v>
      </c>
      <c r="BO184" t="s">
        <v>59</v>
      </c>
      <c r="BR184" t="s">
        <v>62</v>
      </c>
      <c r="BU184" t="s">
        <v>65</v>
      </c>
      <c r="BY184" t="s">
        <v>89</v>
      </c>
      <c r="CA184" t="s">
        <v>98</v>
      </c>
      <c r="CC184" t="s">
        <v>69</v>
      </c>
      <c r="CJ184" t="s">
        <v>125</v>
      </c>
      <c r="CL184" t="s">
        <v>100</v>
      </c>
      <c r="CM184" t="s">
        <v>603</v>
      </c>
      <c r="CO184" t="s">
        <v>102</v>
      </c>
    </row>
    <row r="185" spans="1:93" x14ac:dyDescent="0.2">
      <c r="A185">
        <v>2289</v>
      </c>
      <c r="B185">
        <v>11131052310</v>
      </c>
      <c r="C185" t="s">
        <v>2</v>
      </c>
      <c r="D185" t="s">
        <v>3</v>
      </c>
      <c r="F185" t="s">
        <v>5</v>
      </c>
      <c r="J185" t="s">
        <v>580</v>
      </c>
      <c r="M185" t="s">
        <v>103</v>
      </c>
      <c r="P185" t="s">
        <v>84</v>
      </c>
      <c r="Q185" t="s">
        <v>84</v>
      </c>
      <c r="R185" t="s">
        <v>84</v>
      </c>
      <c r="S185" t="s">
        <v>84</v>
      </c>
      <c r="T185" t="s">
        <v>85</v>
      </c>
      <c r="U185" t="s">
        <v>84</v>
      </c>
      <c r="V185" t="s">
        <v>84</v>
      </c>
      <c r="W185" t="s">
        <v>85</v>
      </c>
      <c r="X185" t="s">
        <v>84</v>
      </c>
      <c r="Y185" t="s">
        <v>84</v>
      </c>
      <c r="Z185" t="s">
        <v>84</v>
      </c>
      <c r="AA185" t="s">
        <v>84</v>
      </c>
      <c r="AB185" t="s">
        <v>84</v>
      </c>
      <c r="AC185" t="s">
        <v>95</v>
      </c>
      <c r="AD185" t="s">
        <v>85</v>
      </c>
      <c r="AE185" t="s">
        <v>85</v>
      </c>
      <c r="AF185" t="s">
        <v>84</v>
      </c>
      <c r="AG185" t="s">
        <v>85</v>
      </c>
      <c r="AH185" t="s">
        <v>95</v>
      </c>
      <c r="AI185" t="s">
        <v>96</v>
      </c>
      <c r="AZ185" t="s">
        <v>46</v>
      </c>
      <c r="BA185" t="s">
        <v>47</v>
      </c>
      <c r="BB185" t="s">
        <v>48</v>
      </c>
      <c r="BE185" t="s">
        <v>51</v>
      </c>
      <c r="BF185" t="s">
        <v>52</v>
      </c>
      <c r="BI185" t="s">
        <v>133</v>
      </c>
      <c r="BK185" t="s">
        <v>107</v>
      </c>
      <c r="BL185" t="s">
        <v>87</v>
      </c>
      <c r="BM185" t="s">
        <v>57</v>
      </c>
      <c r="BO185" t="s">
        <v>59</v>
      </c>
      <c r="BP185" t="s">
        <v>60</v>
      </c>
      <c r="BQ185" t="s">
        <v>61</v>
      </c>
      <c r="BY185" t="s">
        <v>89</v>
      </c>
      <c r="CA185" t="s">
        <v>98</v>
      </c>
      <c r="CC185" t="s">
        <v>69</v>
      </c>
      <c r="CJ185" t="s">
        <v>99</v>
      </c>
      <c r="CL185" t="s">
        <v>100</v>
      </c>
      <c r="CM185" t="s">
        <v>610</v>
      </c>
      <c r="CO185" t="s">
        <v>93</v>
      </c>
    </row>
    <row r="186" spans="1:93" x14ac:dyDescent="0.2">
      <c r="A186">
        <v>2272</v>
      </c>
      <c r="B186">
        <v>11131007936</v>
      </c>
      <c r="C186" t="s">
        <v>2</v>
      </c>
      <c r="F186" t="s">
        <v>5</v>
      </c>
      <c r="J186" t="s">
        <v>580</v>
      </c>
      <c r="M186" t="s">
        <v>148</v>
      </c>
      <c r="P186" t="s">
        <v>84</v>
      </c>
      <c r="Q186" t="s">
        <v>84</v>
      </c>
      <c r="R186" t="s">
        <v>84</v>
      </c>
      <c r="S186" t="s">
        <v>84</v>
      </c>
      <c r="T186" t="s">
        <v>84</v>
      </c>
      <c r="U186" t="s">
        <v>84</v>
      </c>
      <c r="V186" t="s">
        <v>84</v>
      </c>
      <c r="W186" t="s">
        <v>84</v>
      </c>
      <c r="X186" t="s">
        <v>84</v>
      </c>
      <c r="Y186" t="s">
        <v>84</v>
      </c>
      <c r="Z186" t="s">
        <v>84</v>
      </c>
      <c r="AA186" t="s">
        <v>84</v>
      </c>
      <c r="AB186" t="s">
        <v>84</v>
      </c>
      <c r="AC186" t="s">
        <v>84</v>
      </c>
      <c r="AD186" t="s">
        <v>85</v>
      </c>
      <c r="AE186" t="s">
        <v>84</v>
      </c>
      <c r="AF186" t="s">
        <v>84</v>
      </c>
      <c r="AG186" t="s">
        <v>84</v>
      </c>
      <c r="AH186" t="s">
        <v>121</v>
      </c>
      <c r="AI186" t="s">
        <v>121</v>
      </c>
      <c r="AM186" t="s">
        <v>33</v>
      </c>
      <c r="AR186" t="s">
        <v>38</v>
      </c>
      <c r="AV186" t="s">
        <v>42</v>
      </c>
      <c r="BI186" t="s">
        <v>73</v>
      </c>
      <c r="BK186" t="s">
        <v>88</v>
      </c>
      <c r="BL186" t="s">
        <v>88</v>
      </c>
      <c r="BP186" t="s">
        <v>60</v>
      </c>
      <c r="BQ186" t="s">
        <v>61</v>
      </c>
      <c r="BS186" t="s">
        <v>63</v>
      </c>
      <c r="BY186" t="s">
        <v>114</v>
      </c>
      <c r="CA186" t="s">
        <v>90</v>
      </c>
      <c r="CC186" t="s">
        <v>69</v>
      </c>
      <c r="CJ186" t="s">
        <v>91</v>
      </c>
      <c r="CL186" t="s">
        <v>110</v>
      </c>
      <c r="CM186" t="s">
        <v>611</v>
      </c>
      <c r="CO186" t="s">
        <v>93</v>
      </c>
    </row>
    <row r="187" spans="1:93" x14ac:dyDescent="0.2">
      <c r="A187">
        <v>2266</v>
      </c>
      <c r="B187">
        <v>11130989375</v>
      </c>
      <c r="C187" t="s">
        <v>2</v>
      </c>
      <c r="J187" t="s">
        <v>580</v>
      </c>
      <c r="M187" t="s">
        <v>103</v>
      </c>
      <c r="P187" t="s">
        <v>85</v>
      </c>
      <c r="Q187" t="s">
        <v>84</v>
      </c>
      <c r="R187" t="s">
        <v>85</v>
      </c>
      <c r="S187" t="s">
        <v>84</v>
      </c>
      <c r="T187" t="s">
        <v>84</v>
      </c>
      <c r="U187" t="s">
        <v>84</v>
      </c>
      <c r="V187" t="s">
        <v>84</v>
      </c>
      <c r="W187" t="s">
        <v>85</v>
      </c>
      <c r="X187" t="s">
        <v>84</v>
      </c>
      <c r="Y187" t="s">
        <v>84</v>
      </c>
      <c r="Z187" t="s">
        <v>95</v>
      </c>
      <c r="AA187" t="s">
        <v>84</v>
      </c>
      <c r="AB187" t="s">
        <v>84</v>
      </c>
      <c r="AC187" t="s">
        <v>95</v>
      </c>
      <c r="AD187" t="s">
        <v>85</v>
      </c>
      <c r="AE187" t="s">
        <v>85</v>
      </c>
      <c r="AF187" t="s">
        <v>84</v>
      </c>
      <c r="AG187" t="s">
        <v>85</v>
      </c>
      <c r="AH187" t="s">
        <v>85</v>
      </c>
      <c r="AI187" t="s">
        <v>95</v>
      </c>
      <c r="AJ187" t="s">
        <v>612</v>
      </c>
      <c r="AK187" t="s">
        <v>613</v>
      </c>
      <c r="AQ187" t="s">
        <v>37</v>
      </c>
      <c r="AR187" t="s">
        <v>38</v>
      </c>
      <c r="AY187" t="s">
        <v>45</v>
      </c>
      <c r="BC187" t="s">
        <v>49</v>
      </c>
      <c r="BF187" t="s">
        <v>52</v>
      </c>
      <c r="BG187" t="s">
        <v>614</v>
      </c>
      <c r="BI187" t="s">
        <v>152</v>
      </c>
      <c r="BK187" t="s">
        <v>107</v>
      </c>
      <c r="BL187" t="s">
        <v>107</v>
      </c>
      <c r="BM187" t="s">
        <v>57</v>
      </c>
      <c r="BN187" t="s">
        <v>58</v>
      </c>
      <c r="BQ187" t="s">
        <v>61</v>
      </c>
      <c r="BY187" t="s">
        <v>89</v>
      </c>
      <c r="CA187" t="s">
        <v>98</v>
      </c>
      <c r="CC187" t="s">
        <v>69</v>
      </c>
      <c r="CJ187" t="s">
        <v>99</v>
      </c>
      <c r="CL187" t="s">
        <v>110</v>
      </c>
      <c r="CM187" t="s">
        <v>611</v>
      </c>
      <c r="CO187" t="s">
        <v>102</v>
      </c>
    </row>
    <row r="188" spans="1:93" x14ac:dyDescent="0.2">
      <c r="A188">
        <v>2233</v>
      </c>
      <c r="B188">
        <v>11130865223</v>
      </c>
      <c r="C188" t="s">
        <v>2</v>
      </c>
      <c r="D188" t="s">
        <v>3</v>
      </c>
      <c r="J188" t="s">
        <v>580</v>
      </c>
      <c r="M188" t="s">
        <v>103</v>
      </c>
      <c r="P188" t="s">
        <v>85</v>
      </c>
      <c r="Q188" t="s">
        <v>84</v>
      </c>
      <c r="R188" t="s">
        <v>85</v>
      </c>
      <c r="S188" t="s">
        <v>85</v>
      </c>
      <c r="T188" t="s">
        <v>85</v>
      </c>
      <c r="U188" t="s">
        <v>85</v>
      </c>
      <c r="V188" t="s">
        <v>85</v>
      </c>
      <c r="W188" t="s">
        <v>95</v>
      </c>
      <c r="X188" t="s">
        <v>85</v>
      </c>
      <c r="Y188" t="s">
        <v>95</v>
      </c>
      <c r="Z188" t="s">
        <v>95</v>
      </c>
      <c r="AA188" t="s">
        <v>85</v>
      </c>
      <c r="AB188" t="s">
        <v>85</v>
      </c>
      <c r="AC188" t="s">
        <v>85</v>
      </c>
      <c r="AD188" t="s">
        <v>95</v>
      </c>
      <c r="AE188" t="s">
        <v>95</v>
      </c>
      <c r="AF188" t="s">
        <v>85</v>
      </c>
      <c r="AG188" t="s">
        <v>85</v>
      </c>
      <c r="AH188" t="s">
        <v>96</v>
      </c>
      <c r="AI188" t="s">
        <v>96</v>
      </c>
      <c r="AN188" t="s">
        <v>34</v>
      </c>
      <c r="AQ188" t="s">
        <v>37</v>
      </c>
      <c r="AZ188" t="s">
        <v>46</v>
      </c>
      <c r="BI188" t="s">
        <v>73</v>
      </c>
      <c r="BK188" t="s">
        <v>88</v>
      </c>
      <c r="BL188" t="s">
        <v>88</v>
      </c>
      <c r="BM188" t="s">
        <v>57</v>
      </c>
      <c r="BU188" t="s">
        <v>65</v>
      </c>
      <c r="BY188" t="s">
        <v>89</v>
      </c>
      <c r="CA188" t="s">
        <v>98</v>
      </c>
      <c r="CC188" t="s">
        <v>69</v>
      </c>
      <c r="CJ188" t="s">
        <v>99</v>
      </c>
      <c r="CL188" t="s">
        <v>92</v>
      </c>
      <c r="CO188" t="s">
        <v>102</v>
      </c>
    </row>
    <row r="189" spans="1:93" x14ac:dyDescent="0.2">
      <c r="A189">
        <v>2181</v>
      </c>
      <c r="B189">
        <v>11130288388</v>
      </c>
      <c r="C189" t="s">
        <v>2</v>
      </c>
      <c r="J189" t="s">
        <v>580</v>
      </c>
      <c r="M189" t="s">
        <v>94</v>
      </c>
      <c r="P189" t="s">
        <v>85</v>
      </c>
      <c r="Q189" t="s">
        <v>85</v>
      </c>
      <c r="R189" t="s">
        <v>85</v>
      </c>
      <c r="S189" t="s">
        <v>85</v>
      </c>
      <c r="T189" t="s">
        <v>85</v>
      </c>
      <c r="U189" t="s">
        <v>95</v>
      </c>
      <c r="V189" t="s">
        <v>85</v>
      </c>
      <c r="W189" t="s">
        <v>96</v>
      </c>
      <c r="X189" t="s">
        <v>95</v>
      </c>
      <c r="Y189" t="s">
        <v>85</v>
      </c>
      <c r="Z189" t="s">
        <v>85</v>
      </c>
      <c r="AA189" t="s">
        <v>84</v>
      </c>
      <c r="AB189" t="s">
        <v>85</v>
      </c>
      <c r="AC189" t="s">
        <v>85</v>
      </c>
      <c r="AD189" t="s">
        <v>95</v>
      </c>
      <c r="AE189" t="s">
        <v>85</v>
      </c>
      <c r="AF189" t="s">
        <v>85</v>
      </c>
      <c r="AG189" t="s">
        <v>96</v>
      </c>
      <c r="AH189" t="s">
        <v>95</v>
      </c>
      <c r="AI189" t="s">
        <v>121</v>
      </c>
      <c r="AJ189" t="s">
        <v>615</v>
      </c>
      <c r="AK189" t="s">
        <v>616</v>
      </c>
      <c r="AQ189" t="s">
        <v>37</v>
      </c>
      <c r="BG189" t="s">
        <v>617</v>
      </c>
      <c r="BI189" t="s">
        <v>152</v>
      </c>
      <c r="BK189" t="s">
        <v>87</v>
      </c>
      <c r="BL189" t="s">
        <v>88</v>
      </c>
      <c r="BP189" t="s">
        <v>60</v>
      </c>
      <c r="BY189" t="s">
        <v>114</v>
      </c>
      <c r="CA189" t="s">
        <v>98</v>
      </c>
      <c r="CC189" t="s">
        <v>69</v>
      </c>
      <c r="CJ189" t="s">
        <v>99</v>
      </c>
      <c r="CL189" t="s">
        <v>92</v>
      </c>
      <c r="CM189" t="s">
        <v>111</v>
      </c>
      <c r="CO189" t="s">
        <v>93</v>
      </c>
    </row>
    <row r="190" spans="1:93" x14ac:dyDescent="0.2">
      <c r="A190">
        <v>2136</v>
      </c>
      <c r="B190">
        <v>11129971106</v>
      </c>
      <c r="C190" t="s">
        <v>2</v>
      </c>
      <c r="D190" t="s">
        <v>3</v>
      </c>
      <c r="J190" t="s">
        <v>580</v>
      </c>
      <c r="M190" t="s">
        <v>116</v>
      </c>
      <c r="P190" t="s">
        <v>84</v>
      </c>
      <c r="Q190" t="s">
        <v>84</v>
      </c>
      <c r="R190" t="s">
        <v>84</v>
      </c>
      <c r="S190" t="s">
        <v>84</v>
      </c>
      <c r="T190" t="s">
        <v>84</v>
      </c>
      <c r="U190" t="s">
        <v>84</v>
      </c>
      <c r="V190" t="s">
        <v>84</v>
      </c>
      <c r="W190" t="s">
        <v>85</v>
      </c>
      <c r="X190" t="s">
        <v>84</v>
      </c>
      <c r="Y190" t="s">
        <v>84</v>
      </c>
      <c r="Z190" t="s">
        <v>84</v>
      </c>
      <c r="AA190" t="s">
        <v>84</v>
      </c>
      <c r="AB190" t="s">
        <v>84</v>
      </c>
      <c r="AC190" t="s">
        <v>85</v>
      </c>
      <c r="AD190" t="s">
        <v>85</v>
      </c>
      <c r="AE190" t="s">
        <v>85</v>
      </c>
      <c r="AF190" t="s">
        <v>84</v>
      </c>
      <c r="AG190" t="s">
        <v>85</v>
      </c>
      <c r="AH190" t="s">
        <v>85</v>
      </c>
      <c r="AI190" t="s">
        <v>95</v>
      </c>
      <c r="AJ190" t="s">
        <v>618</v>
      </c>
      <c r="AK190" t="s">
        <v>619</v>
      </c>
      <c r="AM190" t="s">
        <v>33</v>
      </c>
      <c r="AN190" t="s">
        <v>34</v>
      </c>
      <c r="AO190" t="s">
        <v>35</v>
      </c>
      <c r="AX190" t="s">
        <v>44</v>
      </c>
      <c r="BC190" t="s">
        <v>49</v>
      </c>
      <c r="BG190" t="s">
        <v>283</v>
      </c>
      <c r="BI190" t="s">
        <v>86</v>
      </c>
      <c r="BK190" t="s">
        <v>88</v>
      </c>
      <c r="BL190" t="s">
        <v>88</v>
      </c>
      <c r="BN190" t="s">
        <v>58</v>
      </c>
      <c r="BO190" t="s">
        <v>59</v>
      </c>
      <c r="BQ190" t="s">
        <v>61</v>
      </c>
      <c r="BR190" t="s">
        <v>62</v>
      </c>
      <c r="BS190" t="s">
        <v>63</v>
      </c>
      <c r="BU190" t="s">
        <v>65</v>
      </c>
      <c r="BY190" t="s">
        <v>89</v>
      </c>
      <c r="CA190" t="s">
        <v>90</v>
      </c>
      <c r="CC190" t="s">
        <v>69</v>
      </c>
      <c r="CJ190" t="s">
        <v>99</v>
      </c>
      <c r="CL190" t="s">
        <v>100</v>
      </c>
      <c r="CM190" t="s">
        <v>620</v>
      </c>
      <c r="CO190" t="s">
        <v>93</v>
      </c>
    </row>
    <row r="191" spans="1:93" x14ac:dyDescent="0.2">
      <c r="A191">
        <v>2133</v>
      </c>
      <c r="B191">
        <v>11129920761</v>
      </c>
      <c r="C191" t="s">
        <v>2</v>
      </c>
      <c r="D191" t="s">
        <v>3</v>
      </c>
      <c r="F191" t="s">
        <v>5</v>
      </c>
      <c r="J191" t="s">
        <v>580</v>
      </c>
      <c r="M191" t="s">
        <v>148</v>
      </c>
      <c r="P191" t="s">
        <v>84</v>
      </c>
      <c r="Q191" t="s">
        <v>84</v>
      </c>
      <c r="R191" t="s">
        <v>84</v>
      </c>
      <c r="S191" t="s">
        <v>84</v>
      </c>
      <c r="T191" t="s">
        <v>84</v>
      </c>
      <c r="U191" t="s">
        <v>85</v>
      </c>
      <c r="V191" t="s">
        <v>84</v>
      </c>
      <c r="W191" t="s">
        <v>85</v>
      </c>
      <c r="X191" t="s">
        <v>95</v>
      </c>
      <c r="Y191" t="s">
        <v>84</v>
      </c>
      <c r="Z191" t="s">
        <v>85</v>
      </c>
      <c r="AA191" t="s">
        <v>85</v>
      </c>
      <c r="AB191" t="s">
        <v>85</v>
      </c>
      <c r="AC191" t="s">
        <v>85</v>
      </c>
      <c r="AD191" t="s">
        <v>85</v>
      </c>
      <c r="AE191" t="s">
        <v>85</v>
      </c>
      <c r="AF191" t="s">
        <v>95</v>
      </c>
      <c r="AG191" t="s">
        <v>85</v>
      </c>
      <c r="AH191" t="s">
        <v>95</v>
      </c>
      <c r="AI191" t="s">
        <v>85</v>
      </c>
      <c r="AJ191" t="s">
        <v>621</v>
      </c>
      <c r="AK191" t="s">
        <v>279</v>
      </c>
      <c r="AX191" t="s">
        <v>44</v>
      </c>
      <c r="AY191" t="s">
        <v>45</v>
      </c>
      <c r="BI191" t="s">
        <v>141</v>
      </c>
      <c r="BK191" t="s">
        <v>88</v>
      </c>
      <c r="BL191" t="s">
        <v>88</v>
      </c>
      <c r="BM191" t="s">
        <v>57</v>
      </c>
      <c r="BO191" t="s">
        <v>59</v>
      </c>
      <c r="BY191" t="s">
        <v>134</v>
      </c>
      <c r="CA191" t="s">
        <v>98</v>
      </c>
      <c r="CC191" t="s">
        <v>69</v>
      </c>
      <c r="CJ191" t="s">
        <v>99</v>
      </c>
      <c r="CL191" t="s">
        <v>100</v>
      </c>
      <c r="CM191" t="s">
        <v>610</v>
      </c>
      <c r="CO191" t="s">
        <v>102</v>
      </c>
    </row>
    <row r="192" spans="1:93" x14ac:dyDescent="0.2">
      <c r="A192">
        <v>2124</v>
      </c>
      <c r="B192">
        <v>11129792264</v>
      </c>
      <c r="C192" t="s">
        <v>2</v>
      </c>
      <c r="D192" t="s">
        <v>3</v>
      </c>
      <c r="F192" t="s">
        <v>5</v>
      </c>
      <c r="J192" t="s">
        <v>580</v>
      </c>
      <c r="M192" t="s">
        <v>83</v>
      </c>
      <c r="P192" t="s">
        <v>84</v>
      </c>
      <c r="Q192" t="s">
        <v>84</v>
      </c>
      <c r="R192" t="s">
        <v>85</v>
      </c>
      <c r="S192" t="s">
        <v>85</v>
      </c>
      <c r="T192" t="s">
        <v>85</v>
      </c>
      <c r="U192" t="s">
        <v>85</v>
      </c>
      <c r="V192" t="s">
        <v>85</v>
      </c>
      <c r="W192" t="s">
        <v>85</v>
      </c>
      <c r="X192" t="s">
        <v>85</v>
      </c>
      <c r="Y192" t="s">
        <v>85</v>
      </c>
      <c r="Z192" t="s">
        <v>95</v>
      </c>
      <c r="AA192" t="s">
        <v>85</v>
      </c>
      <c r="AB192" t="s">
        <v>84</v>
      </c>
      <c r="AC192" t="s">
        <v>85</v>
      </c>
      <c r="AD192" t="s">
        <v>85</v>
      </c>
      <c r="AE192" t="s">
        <v>85</v>
      </c>
      <c r="AF192" t="s">
        <v>95</v>
      </c>
      <c r="AG192" t="s">
        <v>85</v>
      </c>
      <c r="AH192" t="s">
        <v>85</v>
      </c>
      <c r="AI192" t="s">
        <v>95</v>
      </c>
      <c r="AN192" t="s">
        <v>34</v>
      </c>
      <c r="BI192" t="s">
        <v>86</v>
      </c>
      <c r="BK192" t="s">
        <v>146</v>
      </c>
      <c r="BL192" t="s">
        <v>88</v>
      </c>
      <c r="BM192" t="s">
        <v>57</v>
      </c>
      <c r="BQ192" t="s">
        <v>61</v>
      </c>
      <c r="BY192" t="s">
        <v>97</v>
      </c>
      <c r="CA192" t="s">
        <v>98</v>
      </c>
      <c r="CC192" t="s">
        <v>69</v>
      </c>
      <c r="CJ192" t="s">
        <v>91</v>
      </c>
      <c r="CL192" t="s">
        <v>110</v>
      </c>
      <c r="CO192" t="s">
        <v>102</v>
      </c>
    </row>
    <row r="193" spans="1:93" x14ac:dyDescent="0.2">
      <c r="A193">
        <v>2081</v>
      </c>
      <c r="B193">
        <v>11129205845</v>
      </c>
      <c r="C193" t="s">
        <v>2</v>
      </c>
      <c r="D193" t="s">
        <v>3</v>
      </c>
      <c r="J193" t="s">
        <v>580</v>
      </c>
      <c r="M193" t="s">
        <v>83</v>
      </c>
      <c r="P193" t="s">
        <v>84</v>
      </c>
      <c r="Q193" t="s">
        <v>84</v>
      </c>
      <c r="R193" t="s">
        <v>84</v>
      </c>
      <c r="S193" t="s">
        <v>84</v>
      </c>
      <c r="T193" t="s">
        <v>85</v>
      </c>
      <c r="U193" t="s">
        <v>85</v>
      </c>
      <c r="V193" t="s">
        <v>84</v>
      </c>
      <c r="W193" t="s">
        <v>85</v>
      </c>
      <c r="X193" t="s">
        <v>84</v>
      </c>
      <c r="Y193" t="s">
        <v>84</v>
      </c>
      <c r="Z193" t="s">
        <v>85</v>
      </c>
      <c r="AA193" t="s">
        <v>85</v>
      </c>
      <c r="AB193" t="s">
        <v>84</v>
      </c>
      <c r="AC193" t="s">
        <v>85</v>
      </c>
      <c r="AD193" t="s">
        <v>85</v>
      </c>
      <c r="AE193" t="s">
        <v>85</v>
      </c>
      <c r="AF193" t="s">
        <v>84</v>
      </c>
      <c r="AG193" t="s">
        <v>85</v>
      </c>
      <c r="AH193" t="s">
        <v>95</v>
      </c>
      <c r="AI193" t="s">
        <v>95</v>
      </c>
      <c r="AN193" t="s">
        <v>34</v>
      </c>
      <c r="AO193" t="s">
        <v>35</v>
      </c>
      <c r="AZ193" t="s">
        <v>46</v>
      </c>
      <c r="BB193" t="s">
        <v>48</v>
      </c>
      <c r="BC193" t="s">
        <v>49</v>
      </c>
      <c r="BI193" t="s">
        <v>133</v>
      </c>
      <c r="BK193" t="s">
        <v>88</v>
      </c>
      <c r="BL193" t="s">
        <v>87</v>
      </c>
      <c r="BM193" t="s">
        <v>57</v>
      </c>
      <c r="BN193" t="s">
        <v>58</v>
      </c>
      <c r="BR193" t="s">
        <v>62</v>
      </c>
      <c r="BY193" t="s">
        <v>89</v>
      </c>
      <c r="CA193" t="s">
        <v>90</v>
      </c>
      <c r="CC193" t="s">
        <v>69</v>
      </c>
      <c r="CJ193" t="s">
        <v>99</v>
      </c>
      <c r="CL193" t="s">
        <v>100</v>
      </c>
      <c r="CM193" t="s">
        <v>153</v>
      </c>
      <c r="CO193" t="s">
        <v>102</v>
      </c>
    </row>
    <row r="194" spans="1:93" x14ac:dyDescent="0.2">
      <c r="A194">
        <v>2068</v>
      </c>
      <c r="B194">
        <v>11129100918</v>
      </c>
      <c r="C194" t="s">
        <v>2</v>
      </c>
      <c r="F194" t="s">
        <v>5</v>
      </c>
      <c r="J194" t="s">
        <v>580</v>
      </c>
      <c r="M194" t="s">
        <v>116</v>
      </c>
      <c r="P194" t="s">
        <v>84</v>
      </c>
      <c r="Q194" t="s">
        <v>85</v>
      </c>
      <c r="R194" t="s">
        <v>84</v>
      </c>
      <c r="S194" t="s">
        <v>84</v>
      </c>
      <c r="T194" t="s">
        <v>85</v>
      </c>
      <c r="U194" t="s">
        <v>85</v>
      </c>
      <c r="V194" t="s">
        <v>85</v>
      </c>
      <c r="W194" t="s">
        <v>84</v>
      </c>
      <c r="X194" t="s">
        <v>95</v>
      </c>
      <c r="Y194" t="s">
        <v>84</v>
      </c>
      <c r="Z194" t="s">
        <v>85</v>
      </c>
      <c r="AA194" t="s">
        <v>95</v>
      </c>
      <c r="AB194" t="s">
        <v>84</v>
      </c>
      <c r="AC194" t="s">
        <v>121</v>
      </c>
      <c r="AD194" t="s">
        <v>95</v>
      </c>
      <c r="AE194" t="s">
        <v>95</v>
      </c>
      <c r="AF194" t="s">
        <v>95</v>
      </c>
      <c r="AG194" t="s">
        <v>95</v>
      </c>
      <c r="AH194" t="s">
        <v>85</v>
      </c>
      <c r="AI194" t="s">
        <v>121</v>
      </c>
      <c r="AN194" t="s">
        <v>34</v>
      </c>
      <c r="AP194" t="s">
        <v>36</v>
      </c>
      <c r="AU194" t="s">
        <v>41</v>
      </c>
      <c r="BE194" t="s">
        <v>51</v>
      </c>
      <c r="BI194" t="s">
        <v>141</v>
      </c>
      <c r="BK194" t="s">
        <v>88</v>
      </c>
      <c r="BL194" t="s">
        <v>88</v>
      </c>
      <c r="BN194" t="s">
        <v>58</v>
      </c>
      <c r="BY194" t="s">
        <v>89</v>
      </c>
      <c r="CA194" t="s">
        <v>98</v>
      </c>
      <c r="CC194" t="s">
        <v>69</v>
      </c>
      <c r="CJ194" t="s">
        <v>99</v>
      </c>
      <c r="CL194" t="s">
        <v>100</v>
      </c>
      <c r="CM194" t="s">
        <v>622</v>
      </c>
      <c r="CO194" t="s">
        <v>102</v>
      </c>
    </row>
    <row r="195" spans="1:93" x14ac:dyDescent="0.2">
      <c r="A195">
        <v>2050</v>
      </c>
      <c r="B195">
        <v>11128988246</v>
      </c>
      <c r="C195" t="s">
        <v>2</v>
      </c>
      <c r="F195" t="s">
        <v>5</v>
      </c>
      <c r="H195" t="s">
        <v>623</v>
      </c>
      <c r="J195" t="s">
        <v>580</v>
      </c>
      <c r="M195" t="s">
        <v>116</v>
      </c>
      <c r="P195" t="s">
        <v>84</v>
      </c>
      <c r="Q195" t="s">
        <v>84</v>
      </c>
      <c r="R195" t="s">
        <v>84</v>
      </c>
      <c r="S195" t="s">
        <v>84</v>
      </c>
      <c r="T195" t="s">
        <v>84</v>
      </c>
      <c r="U195" t="s">
        <v>84</v>
      </c>
      <c r="V195" t="s">
        <v>84</v>
      </c>
      <c r="W195" t="s">
        <v>84</v>
      </c>
      <c r="X195" t="s">
        <v>84</v>
      </c>
      <c r="Y195" t="s">
        <v>85</v>
      </c>
      <c r="Z195" t="s">
        <v>84</v>
      </c>
      <c r="AA195" t="s">
        <v>85</v>
      </c>
      <c r="AB195" t="s">
        <v>84</v>
      </c>
      <c r="AC195" t="s">
        <v>84</v>
      </c>
      <c r="AD195" t="s">
        <v>84</v>
      </c>
      <c r="AE195" t="s">
        <v>85</v>
      </c>
      <c r="AF195" t="s">
        <v>84</v>
      </c>
      <c r="AG195" t="s">
        <v>84</v>
      </c>
      <c r="AH195" t="s">
        <v>85</v>
      </c>
      <c r="AI195" t="s">
        <v>85</v>
      </c>
      <c r="AM195" t="s">
        <v>33</v>
      </c>
      <c r="AN195" t="s">
        <v>34</v>
      </c>
      <c r="AU195" t="s">
        <v>41</v>
      </c>
      <c r="AY195" t="s">
        <v>45</v>
      </c>
      <c r="BC195" t="s">
        <v>49</v>
      </c>
      <c r="BI195" t="s">
        <v>141</v>
      </c>
      <c r="BK195" t="s">
        <v>146</v>
      </c>
      <c r="BL195" t="s">
        <v>88</v>
      </c>
      <c r="BM195" t="s">
        <v>57</v>
      </c>
      <c r="BO195" t="s">
        <v>59</v>
      </c>
      <c r="BY195" t="s">
        <v>108</v>
      </c>
      <c r="CA195" t="s">
        <v>98</v>
      </c>
      <c r="CC195" t="s">
        <v>69</v>
      </c>
      <c r="CJ195" t="s">
        <v>99</v>
      </c>
      <c r="CL195" t="s">
        <v>110</v>
      </c>
      <c r="CM195" t="s">
        <v>111</v>
      </c>
      <c r="CO195" t="s">
        <v>93</v>
      </c>
    </row>
    <row r="196" spans="1:93" x14ac:dyDescent="0.2">
      <c r="A196">
        <v>1696</v>
      </c>
      <c r="B196">
        <v>11125703680</v>
      </c>
      <c r="C196" t="s">
        <v>2</v>
      </c>
      <c r="D196" t="s">
        <v>3</v>
      </c>
      <c r="J196" t="s">
        <v>580</v>
      </c>
      <c r="M196" t="s">
        <v>83</v>
      </c>
      <c r="P196" t="s">
        <v>84</v>
      </c>
      <c r="Q196" t="s">
        <v>84</v>
      </c>
      <c r="R196" t="s">
        <v>84</v>
      </c>
      <c r="S196" t="s">
        <v>84</v>
      </c>
      <c r="T196" t="s">
        <v>84</v>
      </c>
      <c r="U196" t="s">
        <v>84</v>
      </c>
      <c r="V196" t="s">
        <v>84</v>
      </c>
      <c r="W196" t="s">
        <v>85</v>
      </c>
      <c r="X196" t="s">
        <v>84</v>
      </c>
      <c r="Y196" t="s">
        <v>84</v>
      </c>
      <c r="Z196" t="s">
        <v>85</v>
      </c>
      <c r="AA196" t="s">
        <v>85</v>
      </c>
      <c r="AB196" t="s">
        <v>84</v>
      </c>
      <c r="AC196" t="s">
        <v>85</v>
      </c>
      <c r="AD196" t="s">
        <v>85</v>
      </c>
      <c r="AE196" t="s">
        <v>85</v>
      </c>
      <c r="AF196" t="s">
        <v>84</v>
      </c>
      <c r="AG196" t="s">
        <v>85</v>
      </c>
      <c r="AH196" t="s">
        <v>95</v>
      </c>
      <c r="AI196" t="s">
        <v>96</v>
      </c>
      <c r="AJ196" t="s">
        <v>624</v>
      </c>
      <c r="AK196" t="s">
        <v>625</v>
      </c>
      <c r="AN196" t="s">
        <v>34</v>
      </c>
      <c r="AQ196" t="s">
        <v>37</v>
      </c>
      <c r="AX196" t="s">
        <v>44</v>
      </c>
      <c r="AZ196" t="s">
        <v>46</v>
      </c>
      <c r="BC196" t="s">
        <v>49</v>
      </c>
      <c r="BG196" t="s">
        <v>626</v>
      </c>
      <c r="BI196" t="s">
        <v>86</v>
      </c>
      <c r="BK196" t="s">
        <v>88</v>
      </c>
      <c r="BL196" t="s">
        <v>88</v>
      </c>
      <c r="BN196" t="s">
        <v>58</v>
      </c>
      <c r="BO196" t="s">
        <v>59</v>
      </c>
      <c r="BQ196" t="s">
        <v>61</v>
      </c>
      <c r="BR196" t="s">
        <v>62</v>
      </c>
      <c r="BY196" t="s">
        <v>89</v>
      </c>
      <c r="CA196" t="s">
        <v>98</v>
      </c>
      <c r="CC196" t="s">
        <v>69</v>
      </c>
      <c r="CJ196" t="s">
        <v>99</v>
      </c>
      <c r="CL196" t="s">
        <v>100</v>
      </c>
      <c r="CM196" t="s">
        <v>627</v>
      </c>
      <c r="CO196" t="s">
        <v>102</v>
      </c>
    </row>
    <row r="197" spans="1:93" x14ac:dyDescent="0.2">
      <c r="A197">
        <v>1637</v>
      </c>
      <c r="B197">
        <v>11122022627</v>
      </c>
      <c r="C197" t="s">
        <v>2</v>
      </c>
      <c r="D197" t="s">
        <v>3</v>
      </c>
      <c r="F197" t="s">
        <v>5</v>
      </c>
      <c r="J197" t="s">
        <v>580</v>
      </c>
      <c r="M197" t="s">
        <v>103</v>
      </c>
      <c r="P197" t="s">
        <v>84</v>
      </c>
      <c r="Q197" t="s">
        <v>85</v>
      </c>
      <c r="R197" t="s">
        <v>96</v>
      </c>
      <c r="S197" t="s">
        <v>85</v>
      </c>
      <c r="T197" t="s">
        <v>85</v>
      </c>
      <c r="U197" t="s">
        <v>85</v>
      </c>
      <c r="V197" t="s">
        <v>85</v>
      </c>
      <c r="W197" t="s">
        <v>84</v>
      </c>
      <c r="X197" t="s">
        <v>85</v>
      </c>
      <c r="Y197" t="s">
        <v>85</v>
      </c>
      <c r="Z197" t="s">
        <v>84</v>
      </c>
      <c r="AA197" t="s">
        <v>85</v>
      </c>
      <c r="AB197" t="s">
        <v>95</v>
      </c>
      <c r="AC197" t="s">
        <v>95</v>
      </c>
      <c r="AD197" t="s">
        <v>85</v>
      </c>
      <c r="AE197" t="s">
        <v>85</v>
      </c>
      <c r="AF197" t="s">
        <v>96</v>
      </c>
      <c r="AG197" t="s">
        <v>84</v>
      </c>
      <c r="AH197" t="s">
        <v>96</v>
      </c>
      <c r="AI197" t="s">
        <v>96</v>
      </c>
      <c r="AM197" t="s">
        <v>33</v>
      </c>
      <c r="AN197" t="s">
        <v>34</v>
      </c>
      <c r="AZ197" t="s">
        <v>46</v>
      </c>
      <c r="BA197" t="s">
        <v>47</v>
      </c>
      <c r="BI197" t="s">
        <v>141</v>
      </c>
      <c r="BK197" t="s">
        <v>88</v>
      </c>
      <c r="BL197" t="s">
        <v>87</v>
      </c>
      <c r="BM197" t="s">
        <v>57</v>
      </c>
      <c r="BN197" t="s">
        <v>58</v>
      </c>
      <c r="BR197" t="s">
        <v>62</v>
      </c>
      <c r="BY197" t="s">
        <v>89</v>
      </c>
      <c r="CA197" t="s">
        <v>98</v>
      </c>
      <c r="CC197" t="s">
        <v>69</v>
      </c>
      <c r="CJ197" t="s">
        <v>109</v>
      </c>
      <c r="CL197" t="s">
        <v>100</v>
      </c>
      <c r="CO197" t="s">
        <v>102</v>
      </c>
    </row>
    <row r="198" spans="1:93" x14ac:dyDescent="0.2">
      <c r="A198">
        <v>1465</v>
      </c>
      <c r="B198">
        <v>11116153740</v>
      </c>
      <c r="C198" t="s">
        <v>2</v>
      </c>
      <c r="J198" t="s">
        <v>580</v>
      </c>
      <c r="M198" t="s">
        <v>116</v>
      </c>
      <c r="P198" t="s">
        <v>85</v>
      </c>
      <c r="Q198" t="s">
        <v>84</v>
      </c>
      <c r="R198" t="s">
        <v>85</v>
      </c>
      <c r="S198" t="s">
        <v>85</v>
      </c>
      <c r="T198" t="s">
        <v>95</v>
      </c>
      <c r="U198" t="s">
        <v>85</v>
      </c>
      <c r="V198" t="s">
        <v>85</v>
      </c>
      <c r="W198" t="s">
        <v>95</v>
      </c>
      <c r="X198" t="s">
        <v>85</v>
      </c>
      <c r="Y198" t="s">
        <v>85</v>
      </c>
      <c r="Z198" t="s">
        <v>85</v>
      </c>
      <c r="AA198" t="s">
        <v>95</v>
      </c>
      <c r="AB198" t="s">
        <v>95</v>
      </c>
      <c r="AC198" t="s">
        <v>85</v>
      </c>
      <c r="AD198" t="s">
        <v>95</v>
      </c>
      <c r="AE198" t="s">
        <v>95</v>
      </c>
      <c r="AF198" t="s">
        <v>95</v>
      </c>
      <c r="AG198" t="s">
        <v>95</v>
      </c>
      <c r="AH198" t="s">
        <v>85</v>
      </c>
      <c r="AI198" t="s">
        <v>96</v>
      </c>
      <c r="AJ198" t="s">
        <v>628</v>
      </c>
      <c r="AK198" t="s">
        <v>629</v>
      </c>
      <c r="AQ198" t="s">
        <v>37</v>
      </c>
      <c r="AZ198" t="s">
        <v>46</v>
      </c>
      <c r="BC198" t="s">
        <v>49</v>
      </c>
      <c r="BF198" t="s">
        <v>52</v>
      </c>
      <c r="BG198" t="s">
        <v>630</v>
      </c>
      <c r="BI198" t="s">
        <v>133</v>
      </c>
      <c r="BK198" t="s">
        <v>87</v>
      </c>
      <c r="BL198" t="s">
        <v>88</v>
      </c>
      <c r="BM198" t="s">
        <v>57</v>
      </c>
      <c r="BP198" t="s">
        <v>60</v>
      </c>
      <c r="BT198" t="s">
        <v>64</v>
      </c>
      <c r="BU198" t="s">
        <v>65</v>
      </c>
      <c r="BY198" t="s">
        <v>97</v>
      </c>
      <c r="CA198" t="s">
        <v>90</v>
      </c>
      <c r="CC198" t="s">
        <v>69</v>
      </c>
      <c r="CJ198" t="s">
        <v>99</v>
      </c>
      <c r="CL198" t="s">
        <v>100</v>
      </c>
      <c r="CM198" t="s">
        <v>539</v>
      </c>
      <c r="CO198" t="s">
        <v>102</v>
      </c>
    </row>
    <row r="199" spans="1:93" x14ac:dyDescent="0.2">
      <c r="A199">
        <v>1444</v>
      </c>
      <c r="B199">
        <v>11113620144</v>
      </c>
      <c r="C199" t="s">
        <v>2</v>
      </c>
      <c r="D199" t="s">
        <v>3</v>
      </c>
      <c r="F199" t="s">
        <v>5</v>
      </c>
      <c r="J199" t="s">
        <v>580</v>
      </c>
      <c r="M199" t="s">
        <v>116</v>
      </c>
      <c r="P199" t="s">
        <v>84</v>
      </c>
      <c r="Q199" t="s">
        <v>84</v>
      </c>
      <c r="R199" t="s">
        <v>84</v>
      </c>
      <c r="S199" t="s">
        <v>84</v>
      </c>
      <c r="T199" t="s">
        <v>84</v>
      </c>
      <c r="U199" t="s">
        <v>84</v>
      </c>
      <c r="V199" t="s">
        <v>84</v>
      </c>
      <c r="W199" t="s">
        <v>85</v>
      </c>
      <c r="X199" t="s">
        <v>84</v>
      </c>
      <c r="Y199" t="s">
        <v>84</v>
      </c>
      <c r="Z199" t="s">
        <v>85</v>
      </c>
      <c r="AA199" t="s">
        <v>84</v>
      </c>
      <c r="AB199" t="s">
        <v>84</v>
      </c>
      <c r="AC199" t="s">
        <v>85</v>
      </c>
      <c r="AD199" t="s">
        <v>85</v>
      </c>
      <c r="AE199" t="s">
        <v>95</v>
      </c>
      <c r="AF199" t="s">
        <v>85</v>
      </c>
      <c r="AG199" t="s">
        <v>85</v>
      </c>
      <c r="AH199" t="s">
        <v>85</v>
      </c>
      <c r="AI199" t="s">
        <v>85</v>
      </c>
      <c r="AJ199" t="s">
        <v>631</v>
      </c>
      <c r="AK199" t="s">
        <v>632</v>
      </c>
      <c r="AN199" t="s">
        <v>34</v>
      </c>
      <c r="AP199" t="s">
        <v>36</v>
      </c>
      <c r="AQ199" t="s">
        <v>37</v>
      </c>
      <c r="AV199" t="s">
        <v>42</v>
      </c>
      <c r="BE199" t="s">
        <v>51</v>
      </c>
      <c r="BG199" t="s">
        <v>633</v>
      </c>
      <c r="BI199" t="s">
        <v>141</v>
      </c>
      <c r="BK199" t="s">
        <v>88</v>
      </c>
      <c r="BL199" t="s">
        <v>107</v>
      </c>
      <c r="BM199" t="s">
        <v>57</v>
      </c>
      <c r="BY199" t="s">
        <v>89</v>
      </c>
      <c r="CA199" t="s">
        <v>98</v>
      </c>
      <c r="CC199" t="s">
        <v>69</v>
      </c>
      <c r="CJ199" t="s">
        <v>109</v>
      </c>
      <c r="CL199" t="s">
        <v>110</v>
      </c>
      <c r="CM199" t="s">
        <v>634</v>
      </c>
      <c r="CO199" t="s">
        <v>93</v>
      </c>
    </row>
    <row r="200" spans="1:93" x14ac:dyDescent="0.2">
      <c r="A200">
        <v>1432</v>
      </c>
      <c r="B200">
        <v>11112807262</v>
      </c>
      <c r="C200" t="s">
        <v>2</v>
      </c>
      <c r="D200" t="s">
        <v>3</v>
      </c>
      <c r="F200" t="s">
        <v>5</v>
      </c>
      <c r="H200" t="s">
        <v>635</v>
      </c>
      <c r="J200" t="s">
        <v>580</v>
      </c>
      <c r="M200" t="s">
        <v>103</v>
      </c>
      <c r="P200" t="s">
        <v>84</v>
      </c>
      <c r="Q200" t="s">
        <v>84</v>
      </c>
      <c r="R200" t="s">
        <v>84</v>
      </c>
      <c r="S200" t="s">
        <v>84</v>
      </c>
      <c r="T200" t="s">
        <v>84</v>
      </c>
      <c r="U200" t="s">
        <v>85</v>
      </c>
      <c r="V200" t="s">
        <v>84</v>
      </c>
      <c r="W200" t="s">
        <v>85</v>
      </c>
      <c r="X200" t="s">
        <v>85</v>
      </c>
      <c r="Y200" t="s">
        <v>84</v>
      </c>
      <c r="Z200" t="s">
        <v>84</v>
      </c>
      <c r="AA200" t="s">
        <v>85</v>
      </c>
      <c r="AB200" t="s">
        <v>85</v>
      </c>
      <c r="AC200" t="s">
        <v>85</v>
      </c>
      <c r="AD200" t="s">
        <v>84</v>
      </c>
      <c r="AE200" t="s">
        <v>85</v>
      </c>
      <c r="AF200" t="s">
        <v>85</v>
      </c>
      <c r="AG200" t="s">
        <v>85</v>
      </c>
      <c r="AH200" t="s">
        <v>85</v>
      </c>
      <c r="AI200" t="s">
        <v>95</v>
      </c>
      <c r="AN200" t="s">
        <v>34</v>
      </c>
      <c r="BI200" t="s">
        <v>141</v>
      </c>
      <c r="BK200" t="s">
        <v>88</v>
      </c>
      <c r="BL200" t="s">
        <v>88</v>
      </c>
      <c r="BN200" t="s">
        <v>58</v>
      </c>
      <c r="BP200" t="s">
        <v>60</v>
      </c>
      <c r="BQ200" t="s">
        <v>61</v>
      </c>
      <c r="BS200" t="s">
        <v>63</v>
      </c>
      <c r="BY200" t="s">
        <v>89</v>
      </c>
      <c r="CA200" t="s">
        <v>73</v>
      </c>
      <c r="CC200" t="s">
        <v>69</v>
      </c>
      <c r="CJ200" t="s">
        <v>99</v>
      </c>
      <c r="CL200" t="s">
        <v>92</v>
      </c>
      <c r="CO200" t="s">
        <v>92</v>
      </c>
    </row>
    <row r="201" spans="1:93" x14ac:dyDescent="0.2">
      <c r="A201">
        <v>1415</v>
      </c>
      <c r="B201">
        <v>11112254206</v>
      </c>
      <c r="C201" t="s">
        <v>2</v>
      </c>
      <c r="D201" t="s">
        <v>3</v>
      </c>
      <c r="F201" t="s">
        <v>5</v>
      </c>
      <c r="J201" t="s">
        <v>580</v>
      </c>
      <c r="M201" t="s">
        <v>116</v>
      </c>
      <c r="P201" t="s">
        <v>84</v>
      </c>
      <c r="Q201" t="s">
        <v>84</v>
      </c>
      <c r="R201" t="s">
        <v>84</v>
      </c>
      <c r="S201" t="s">
        <v>84</v>
      </c>
      <c r="T201" t="s">
        <v>85</v>
      </c>
      <c r="U201" t="s">
        <v>84</v>
      </c>
      <c r="V201" t="s">
        <v>84</v>
      </c>
      <c r="W201" t="s">
        <v>85</v>
      </c>
      <c r="X201" t="s">
        <v>84</v>
      </c>
      <c r="Y201" t="s">
        <v>85</v>
      </c>
      <c r="Z201" t="s">
        <v>84</v>
      </c>
      <c r="AA201" t="s">
        <v>84</v>
      </c>
      <c r="AB201" t="s">
        <v>95</v>
      </c>
      <c r="AC201" t="s">
        <v>85</v>
      </c>
      <c r="AD201" t="s">
        <v>85</v>
      </c>
      <c r="AE201" t="s">
        <v>85</v>
      </c>
      <c r="AF201" t="s">
        <v>85</v>
      </c>
      <c r="AG201" t="s">
        <v>85</v>
      </c>
      <c r="AH201" t="s">
        <v>95</v>
      </c>
      <c r="AI201" t="s">
        <v>95</v>
      </c>
      <c r="AJ201" t="s">
        <v>636</v>
      </c>
      <c r="AK201" t="s">
        <v>637</v>
      </c>
      <c r="AM201" t="s">
        <v>33</v>
      </c>
      <c r="AN201" t="s">
        <v>34</v>
      </c>
      <c r="AO201" t="s">
        <v>35</v>
      </c>
      <c r="AP201" t="s">
        <v>36</v>
      </c>
      <c r="AR201" t="s">
        <v>38</v>
      </c>
      <c r="BG201" t="s">
        <v>275</v>
      </c>
      <c r="BI201" t="s">
        <v>141</v>
      </c>
      <c r="BK201" t="s">
        <v>88</v>
      </c>
      <c r="BL201" t="s">
        <v>88</v>
      </c>
      <c r="BN201" t="s">
        <v>58</v>
      </c>
      <c r="BQ201" t="s">
        <v>61</v>
      </c>
      <c r="BY201" t="s">
        <v>89</v>
      </c>
      <c r="CA201" t="s">
        <v>90</v>
      </c>
      <c r="CC201" t="s">
        <v>69</v>
      </c>
      <c r="CJ201" t="s">
        <v>91</v>
      </c>
      <c r="CL201" t="s">
        <v>110</v>
      </c>
      <c r="CM201" t="s">
        <v>638</v>
      </c>
      <c r="CO201" t="s">
        <v>102</v>
      </c>
    </row>
    <row r="202" spans="1:93" x14ac:dyDescent="0.2">
      <c r="A202">
        <v>1394</v>
      </c>
      <c r="B202">
        <v>11111800856</v>
      </c>
      <c r="C202" t="s">
        <v>2</v>
      </c>
      <c r="J202" t="s">
        <v>580</v>
      </c>
      <c r="M202" t="s">
        <v>148</v>
      </c>
      <c r="P202" t="s">
        <v>84</v>
      </c>
      <c r="Q202" t="s">
        <v>84</v>
      </c>
      <c r="R202" t="s">
        <v>85</v>
      </c>
      <c r="S202" t="s">
        <v>85</v>
      </c>
      <c r="T202" t="s">
        <v>84</v>
      </c>
      <c r="U202" t="s">
        <v>85</v>
      </c>
      <c r="V202" t="s">
        <v>84</v>
      </c>
      <c r="W202" t="s">
        <v>84</v>
      </c>
      <c r="X202" t="s">
        <v>85</v>
      </c>
      <c r="Y202" t="s">
        <v>84</v>
      </c>
      <c r="Z202" t="s">
        <v>85</v>
      </c>
      <c r="AA202" t="s">
        <v>84</v>
      </c>
      <c r="AB202" t="s">
        <v>95</v>
      </c>
      <c r="AC202" t="s">
        <v>85</v>
      </c>
      <c r="AD202" t="s">
        <v>95</v>
      </c>
      <c r="AE202" t="s">
        <v>95</v>
      </c>
      <c r="AF202" t="s">
        <v>85</v>
      </c>
      <c r="AG202" t="s">
        <v>84</v>
      </c>
      <c r="AH202" t="s">
        <v>96</v>
      </c>
      <c r="AI202" t="s">
        <v>95</v>
      </c>
      <c r="AJ202" t="s">
        <v>639</v>
      </c>
      <c r="AK202" t="s">
        <v>640</v>
      </c>
      <c r="AN202" t="s">
        <v>34</v>
      </c>
      <c r="AP202" t="s">
        <v>36</v>
      </c>
      <c r="AT202" t="s">
        <v>40</v>
      </c>
      <c r="AW202" t="s">
        <v>43</v>
      </c>
      <c r="AZ202" t="s">
        <v>46</v>
      </c>
      <c r="BG202" t="s">
        <v>641</v>
      </c>
      <c r="BI202" t="s">
        <v>141</v>
      </c>
      <c r="BK202" t="s">
        <v>88</v>
      </c>
      <c r="BL202" t="s">
        <v>87</v>
      </c>
      <c r="BM202" t="s">
        <v>57</v>
      </c>
      <c r="BO202" t="s">
        <v>59</v>
      </c>
      <c r="BR202" t="s">
        <v>62</v>
      </c>
      <c r="BY202" t="s">
        <v>134</v>
      </c>
      <c r="CA202" t="s">
        <v>98</v>
      </c>
      <c r="CC202" t="s">
        <v>69</v>
      </c>
      <c r="CJ202" t="s">
        <v>99</v>
      </c>
      <c r="CL202" t="s">
        <v>92</v>
      </c>
      <c r="CM202" t="s">
        <v>642</v>
      </c>
      <c r="CO202" t="s">
        <v>102</v>
      </c>
    </row>
    <row r="203" spans="1:93" x14ac:dyDescent="0.2">
      <c r="A203">
        <v>1392</v>
      </c>
      <c r="B203">
        <v>11111787057</v>
      </c>
      <c r="C203" t="s">
        <v>2</v>
      </c>
      <c r="J203" t="s">
        <v>580</v>
      </c>
      <c r="M203" t="s">
        <v>94</v>
      </c>
      <c r="P203" t="s">
        <v>95</v>
      </c>
      <c r="Q203" t="s">
        <v>85</v>
      </c>
      <c r="R203" t="s">
        <v>84</v>
      </c>
      <c r="S203" t="s">
        <v>84</v>
      </c>
      <c r="T203" t="s">
        <v>85</v>
      </c>
      <c r="U203" t="s">
        <v>85</v>
      </c>
      <c r="V203" t="s">
        <v>84</v>
      </c>
      <c r="W203" t="s">
        <v>84</v>
      </c>
      <c r="X203" t="s">
        <v>84</v>
      </c>
      <c r="Y203" t="s">
        <v>84</v>
      </c>
      <c r="Z203" t="s">
        <v>95</v>
      </c>
      <c r="AA203" t="s">
        <v>85</v>
      </c>
      <c r="AB203" t="s">
        <v>85</v>
      </c>
      <c r="AC203" t="s">
        <v>95</v>
      </c>
      <c r="AD203" t="s">
        <v>85</v>
      </c>
      <c r="AE203" t="s">
        <v>85</v>
      </c>
      <c r="AF203" t="s">
        <v>121</v>
      </c>
      <c r="AG203" t="s">
        <v>85</v>
      </c>
      <c r="AH203" t="s">
        <v>85</v>
      </c>
      <c r="AI203" t="s">
        <v>95</v>
      </c>
      <c r="AJ203" t="s">
        <v>6</v>
      </c>
      <c r="AK203" t="s">
        <v>234</v>
      </c>
      <c r="AQ203" t="s">
        <v>37</v>
      </c>
      <c r="BC203" t="s">
        <v>49</v>
      </c>
      <c r="BD203" t="s">
        <v>50</v>
      </c>
      <c r="BI203" t="s">
        <v>302</v>
      </c>
      <c r="BK203" t="s">
        <v>146</v>
      </c>
      <c r="BL203" t="s">
        <v>88</v>
      </c>
      <c r="BO203" t="s">
        <v>59</v>
      </c>
      <c r="BY203" t="s">
        <v>114</v>
      </c>
      <c r="CA203" t="s">
        <v>98</v>
      </c>
      <c r="CC203" t="s">
        <v>69</v>
      </c>
      <c r="CJ203" t="s">
        <v>109</v>
      </c>
      <c r="CL203" t="s">
        <v>100</v>
      </c>
      <c r="CM203" t="s">
        <v>643</v>
      </c>
      <c r="CO203" t="s">
        <v>93</v>
      </c>
    </row>
    <row r="204" spans="1:93" x14ac:dyDescent="0.2">
      <c r="A204">
        <v>1377</v>
      </c>
      <c r="B204">
        <v>11111544569</v>
      </c>
      <c r="C204" t="s">
        <v>2</v>
      </c>
      <c r="F204" t="s">
        <v>5</v>
      </c>
      <c r="J204" t="s">
        <v>580</v>
      </c>
      <c r="M204" t="s">
        <v>94</v>
      </c>
      <c r="P204" t="s">
        <v>84</v>
      </c>
      <c r="Q204" t="s">
        <v>84</v>
      </c>
      <c r="R204" t="s">
        <v>84</v>
      </c>
      <c r="S204" t="s">
        <v>84</v>
      </c>
      <c r="T204" t="s">
        <v>84</v>
      </c>
      <c r="U204" t="s">
        <v>84</v>
      </c>
      <c r="V204" t="s">
        <v>84</v>
      </c>
      <c r="W204" t="s">
        <v>84</v>
      </c>
      <c r="X204" t="s">
        <v>84</v>
      </c>
      <c r="Y204" t="s">
        <v>84</v>
      </c>
      <c r="Z204" t="s">
        <v>85</v>
      </c>
      <c r="AA204" t="s">
        <v>85</v>
      </c>
      <c r="AB204" t="s">
        <v>84</v>
      </c>
      <c r="AC204" t="s">
        <v>84</v>
      </c>
      <c r="AD204" t="s">
        <v>84</v>
      </c>
      <c r="AE204" t="s">
        <v>85</v>
      </c>
      <c r="AF204" t="s">
        <v>84</v>
      </c>
      <c r="AG204" t="s">
        <v>85</v>
      </c>
      <c r="AH204" t="s">
        <v>84</v>
      </c>
      <c r="AI204" t="s">
        <v>85</v>
      </c>
      <c r="AJ204" t="s">
        <v>644</v>
      </c>
      <c r="AK204" t="s">
        <v>645</v>
      </c>
      <c r="AP204" t="s">
        <v>36</v>
      </c>
      <c r="AV204" t="s">
        <v>42</v>
      </c>
      <c r="AY204" t="s">
        <v>45</v>
      </c>
      <c r="BE204" t="s">
        <v>51</v>
      </c>
      <c r="BI204" t="s">
        <v>86</v>
      </c>
      <c r="BK204" t="s">
        <v>88</v>
      </c>
      <c r="BL204" t="s">
        <v>87</v>
      </c>
      <c r="BM204" t="s">
        <v>57</v>
      </c>
      <c r="BY204" t="s">
        <v>89</v>
      </c>
      <c r="CA204" t="s">
        <v>90</v>
      </c>
      <c r="CC204" t="s">
        <v>69</v>
      </c>
      <c r="CJ204" t="s">
        <v>99</v>
      </c>
      <c r="CL204" t="s">
        <v>100</v>
      </c>
      <c r="CM204" t="s">
        <v>646</v>
      </c>
      <c r="CO204" t="s">
        <v>93</v>
      </c>
    </row>
    <row r="205" spans="1:93" x14ac:dyDescent="0.2">
      <c r="A205">
        <v>1375</v>
      </c>
      <c r="B205">
        <v>11111534547</v>
      </c>
      <c r="C205" t="s">
        <v>2</v>
      </c>
      <c r="J205" t="s">
        <v>580</v>
      </c>
      <c r="M205" t="s">
        <v>135</v>
      </c>
      <c r="P205" t="s">
        <v>85</v>
      </c>
      <c r="Q205" t="s">
        <v>85</v>
      </c>
      <c r="R205" t="s">
        <v>85</v>
      </c>
      <c r="S205" t="s">
        <v>96</v>
      </c>
      <c r="T205" t="s">
        <v>85</v>
      </c>
      <c r="U205" t="s">
        <v>85</v>
      </c>
      <c r="V205" t="s">
        <v>85</v>
      </c>
      <c r="W205" t="s">
        <v>85</v>
      </c>
      <c r="X205" t="s">
        <v>85</v>
      </c>
      <c r="Y205" t="s">
        <v>95</v>
      </c>
      <c r="Z205" t="s">
        <v>96</v>
      </c>
      <c r="AA205" t="s">
        <v>96</v>
      </c>
      <c r="AB205" t="s">
        <v>121</v>
      </c>
      <c r="AC205" t="s">
        <v>84</v>
      </c>
      <c r="AD205" t="s">
        <v>96</v>
      </c>
      <c r="AE205" t="s">
        <v>95</v>
      </c>
      <c r="AF205" t="s">
        <v>95</v>
      </c>
      <c r="AG205" t="s">
        <v>95</v>
      </c>
      <c r="AH205" t="s">
        <v>96</v>
      </c>
      <c r="AI205" t="s">
        <v>84</v>
      </c>
      <c r="AJ205" t="s">
        <v>647</v>
      </c>
      <c r="AK205" t="s">
        <v>648</v>
      </c>
      <c r="AN205" t="s">
        <v>34</v>
      </c>
      <c r="AP205" t="s">
        <v>36</v>
      </c>
      <c r="AT205" t="s">
        <v>40</v>
      </c>
      <c r="AW205" t="s">
        <v>43</v>
      </c>
      <c r="BA205" t="s">
        <v>47</v>
      </c>
      <c r="BG205" t="s">
        <v>649</v>
      </c>
      <c r="BI205" t="s">
        <v>86</v>
      </c>
      <c r="BK205" t="s">
        <v>88</v>
      </c>
      <c r="BL205" t="s">
        <v>88</v>
      </c>
      <c r="BM205" t="s">
        <v>57</v>
      </c>
      <c r="BY205" t="s">
        <v>89</v>
      </c>
      <c r="CA205" t="s">
        <v>90</v>
      </c>
      <c r="CC205" t="s">
        <v>69</v>
      </c>
      <c r="CJ205" t="s">
        <v>99</v>
      </c>
      <c r="CL205" t="s">
        <v>100</v>
      </c>
      <c r="CM205" t="s">
        <v>650</v>
      </c>
      <c r="CO205" t="s">
        <v>102</v>
      </c>
    </row>
    <row r="206" spans="1:93" x14ac:dyDescent="0.2">
      <c r="A206">
        <v>1374</v>
      </c>
      <c r="B206">
        <v>11111529961</v>
      </c>
      <c r="C206" t="s">
        <v>2</v>
      </c>
      <c r="D206" t="s">
        <v>3</v>
      </c>
      <c r="F206" t="s">
        <v>5</v>
      </c>
      <c r="H206" t="s">
        <v>651</v>
      </c>
      <c r="J206" t="s">
        <v>580</v>
      </c>
      <c r="M206" t="s">
        <v>94</v>
      </c>
      <c r="P206" t="s">
        <v>84</v>
      </c>
      <c r="Q206" t="s">
        <v>84</v>
      </c>
      <c r="R206" t="s">
        <v>84</v>
      </c>
      <c r="S206" t="s">
        <v>84</v>
      </c>
      <c r="T206" t="s">
        <v>85</v>
      </c>
      <c r="U206" t="s">
        <v>85</v>
      </c>
      <c r="V206" t="s">
        <v>85</v>
      </c>
      <c r="W206" t="s">
        <v>85</v>
      </c>
      <c r="X206" t="s">
        <v>84</v>
      </c>
      <c r="Y206" t="s">
        <v>95</v>
      </c>
      <c r="Z206" t="s">
        <v>96</v>
      </c>
      <c r="AA206" t="s">
        <v>85</v>
      </c>
      <c r="AB206" t="s">
        <v>85</v>
      </c>
      <c r="AC206" t="s">
        <v>95</v>
      </c>
      <c r="AD206" t="s">
        <v>84</v>
      </c>
      <c r="AE206" t="s">
        <v>95</v>
      </c>
      <c r="AF206" t="s">
        <v>95</v>
      </c>
      <c r="AG206" t="s">
        <v>95</v>
      </c>
      <c r="AH206" t="s">
        <v>121</v>
      </c>
      <c r="AI206" t="s">
        <v>121</v>
      </c>
      <c r="AJ206" t="s">
        <v>652</v>
      </c>
      <c r="AK206" t="s">
        <v>653</v>
      </c>
      <c r="AT206" t="s">
        <v>40</v>
      </c>
      <c r="AX206" t="s">
        <v>44</v>
      </c>
      <c r="BG206" t="s">
        <v>654</v>
      </c>
      <c r="BI206" t="s">
        <v>141</v>
      </c>
      <c r="BK206" t="s">
        <v>146</v>
      </c>
      <c r="BL206" t="s">
        <v>107</v>
      </c>
      <c r="BM206" t="s">
        <v>57</v>
      </c>
      <c r="BN206" t="s">
        <v>58</v>
      </c>
      <c r="BP206" t="s">
        <v>60</v>
      </c>
      <c r="BQ206" t="s">
        <v>61</v>
      </c>
      <c r="BS206" t="s">
        <v>63</v>
      </c>
      <c r="BV206" t="s">
        <v>655</v>
      </c>
      <c r="BY206" t="s">
        <v>134</v>
      </c>
      <c r="CA206" t="s">
        <v>90</v>
      </c>
      <c r="CC206" t="s">
        <v>69</v>
      </c>
      <c r="CJ206" t="s">
        <v>91</v>
      </c>
      <c r="CL206" t="s">
        <v>92</v>
      </c>
      <c r="CM206" t="s">
        <v>656</v>
      </c>
      <c r="CO206" t="s">
        <v>102</v>
      </c>
    </row>
    <row r="207" spans="1:93" x14ac:dyDescent="0.2">
      <c r="A207">
        <v>1362</v>
      </c>
      <c r="B207">
        <v>11111378863</v>
      </c>
      <c r="C207" t="s">
        <v>2</v>
      </c>
      <c r="F207" t="s">
        <v>5</v>
      </c>
      <c r="J207" t="s">
        <v>580</v>
      </c>
      <c r="M207" t="s">
        <v>148</v>
      </c>
      <c r="P207" t="s">
        <v>84</v>
      </c>
      <c r="Q207" t="s">
        <v>84</v>
      </c>
      <c r="R207" t="s">
        <v>85</v>
      </c>
      <c r="S207" t="s">
        <v>85</v>
      </c>
      <c r="T207" t="s">
        <v>85</v>
      </c>
      <c r="U207" t="s">
        <v>85</v>
      </c>
      <c r="V207" t="s">
        <v>85</v>
      </c>
      <c r="W207" t="s">
        <v>85</v>
      </c>
      <c r="X207" t="s">
        <v>85</v>
      </c>
      <c r="Y207" t="s">
        <v>85</v>
      </c>
      <c r="Z207" t="s">
        <v>85</v>
      </c>
      <c r="AA207" t="s">
        <v>85</v>
      </c>
      <c r="AB207" t="s">
        <v>95</v>
      </c>
      <c r="AC207" t="s">
        <v>96</v>
      </c>
      <c r="AD207" t="s">
        <v>95</v>
      </c>
      <c r="AE207" t="s">
        <v>95</v>
      </c>
      <c r="AF207" t="s">
        <v>85</v>
      </c>
      <c r="AG207" t="s">
        <v>95</v>
      </c>
      <c r="AH207" t="s">
        <v>96</v>
      </c>
      <c r="AI207" t="s">
        <v>96</v>
      </c>
      <c r="AJ207" t="s">
        <v>657</v>
      </c>
      <c r="AV207" t="s">
        <v>42</v>
      </c>
      <c r="BI207" t="s">
        <v>141</v>
      </c>
      <c r="BK207" t="s">
        <v>146</v>
      </c>
      <c r="BL207" t="s">
        <v>88</v>
      </c>
      <c r="BM207" t="s">
        <v>57</v>
      </c>
      <c r="BN207" t="s">
        <v>58</v>
      </c>
      <c r="BY207" t="s">
        <v>134</v>
      </c>
      <c r="CA207" t="s">
        <v>90</v>
      </c>
      <c r="CC207" t="s">
        <v>69</v>
      </c>
      <c r="CJ207" t="s">
        <v>99</v>
      </c>
      <c r="CL207" t="s">
        <v>100</v>
      </c>
      <c r="CO207" t="s">
        <v>93</v>
      </c>
    </row>
    <row r="208" spans="1:93" x14ac:dyDescent="0.2">
      <c r="A208">
        <v>1347</v>
      </c>
      <c r="B208">
        <v>11110764900</v>
      </c>
      <c r="C208" t="s">
        <v>2</v>
      </c>
      <c r="J208" t="s">
        <v>580</v>
      </c>
      <c r="M208" t="s">
        <v>94</v>
      </c>
      <c r="P208" t="s">
        <v>84</v>
      </c>
      <c r="Q208" t="s">
        <v>84</v>
      </c>
      <c r="R208" t="s">
        <v>84</v>
      </c>
      <c r="S208" t="s">
        <v>84</v>
      </c>
      <c r="T208" t="s">
        <v>84</v>
      </c>
      <c r="U208" t="s">
        <v>85</v>
      </c>
      <c r="V208" t="s">
        <v>84</v>
      </c>
      <c r="W208" t="s">
        <v>84</v>
      </c>
      <c r="X208" t="s">
        <v>84</v>
      </c>
      <c r="Y208" t="s">
        <v>84</v>
      </c>
      <c r="Z208" t="s">
        <v>84</v>
      </c>
      <c r="AA208" t="s">
        <v>84</v>
      </c>
      <c r="AB208" t="s">
        <v>84</v>
      </c>
      <c r="AC208" t="s">
        <v>85</v>
      </c>
      <c r="AD208" t="s">
        <v>95</v>
      </c>
      <c r="AE208" t="s">
        <v>85</v>
      </c>
      <c r="AF208" t="s">
        <v>85</v>
      </c>
      <c r="AG208" t="s">
        <v>95</v>
      </c>
      <c r="AH208" t="s">
        <v>85</v>
      </c>
      <c r="AI208" t="s">
        <v>121</v>
      </c>
      <c r="AS208" t="s">
        <v>39</v>
      </c>
      <c r="AV208" t="s">
        <v>42</v>
      </c>
      <c r="BI208" t="s">
        <v>141</v>
      </c>
      <c r="BK208" t="s">
        <v>88</v>
      </c>
      <c r="BL208" t="s">
        <v>87</v>
      </c>
      <c r="BM208" t="s">
        <v>57</v>
      </c>
      <c r="BN208" t="s">
        <v>58</v>
      </c>
      <c r="BO208" t="s">
        <v>59</v>
      </c>
      <c r="BY208" t="s">
        <v>114</v>
      </c>
      <c r="CA208" t="s">
        <v>98</v>
      </c>
      <c r="CC208" t="s">
        <v>69</v>
      </c>
      <c r="CJ208" t="s">
        <v>99</v>
      </c>
      <c r="CL208" t="s">
        <v>110</v>
      </c>
      <c r="CO208" t="s">
        <v>93</v>
      </c>
    </row>
    <row r="209" spans="1:93" x14ac:dyDescent="0.2">
      <c r="A209">
        <v>1346</v>
      </c>
      <c r="B209">
        <v>11110696926</v>
      </c>
      <c r="C209" t="s">
        <v>2</v>
      </c>
      <c r="F209" t="s">
        <v>5</v>
      </c>
      <c r="J209" t="s">
        <v>580</v>
      </c>
      <c r="M209" t="s">
        <v>94</v>
      </c>
      <c r="P209" t="s">
        <v>85</v>
      </c>
      <c r="Q209" t="s">
        <v>84</v>
      </c>
      <c r="R209" t="s">
        <v>84</v>
      </c>
      <c r="S209" t="s">
        <v>84</v>
      </c>
      <c r="T209" t="s">
        <v>95</v>
      </c>
      <c r="U209" t="s">
        <v>84</v>
      </c>
      <c r="V209" t="s">
        <v>95</v>
      </c>
      <c r="W209" t="s">
        <v>84</v>
      </c>
      <c r="X209" t="s">
        <v>84</v>
      </c>
      <c r="Y209" t="s">
        <v>95</v>
      </c>
      <c r="Z209" t="s">
        <v>95</v>
      </c>
      <c r="AA209" t="s">
        <v>95</v>
      </c>
      <c r="AB209" t="s">
        <v>95</v>
      </c>
      <c r="AC209" t="s">
        <v>95</v>
      </c>
      <c r="AD209" t="s">
        <v>95</v>
      </c>
      <c r="AE209" t="s">
        <v>95</v>
      </c>
      <c r="AF209" t="s">
        <v>95</v>
      </c>
      <c r="AG209" t="s">
        <v>84</v>
      </c>
      <c r="AH209" t="s">
        <v>95</v>
      </c>
      <c r="AI209" t="s">
        <v>121</v>
      </c>
      <c r="AJ209" t="s">
        <v>658</v>
      </c>
      <c r="AK209" t="s">
        <v>659</v>
      </c>
      <c r="AN209" t="s">
        <v>34</v>
      </c>
      <c r="AP209" t="s">
        <v>36</v>
      </c>
      <c r="AY209" t="s">
        <v>45</v>
      </c>
      <c r="BI209" t="s">
        <v>86</v>
      </c>
      <c r="BK209" t="s">
        <v>146</v>
      </c>
      <c r="BL209" t="s">
        <v>88</v>
      </c>
      <c r="BM209" t="s">
        <v>57</v>
      </c>
      <c r="BN209" t="s">
        <v>58</v>
      </c>
      <c r="BS209" t="s">
        <v>63</v>
      </c>
      <c r="BW209" t="s">
        <v>66</v>
      </c>
      <c r="BY209" t="s">
        <v>134</v>
      </c>
      <c r="CA209" t="s">
        <v>90</v>
      </c>
      <c r="CC209" t="s">
        <v>69</v>
      </c>
      <c r="CJ209" t="s">
        <v>99</v>
      </c>
      <c r="CL209" t="s">
        <v>100</v>
      </c>
      <c r="CM209" t="s">
        <v>660</v>
      </c>
      <c r="CO209" t="s">
        <v>92</v>
      </c>
    </row>
    <row r="210" spans="1:93" x14ac:dyDescent="0.2">
      <c r="A210">
        <v>1334</v>
      </c>
      <c r="B210">
        <v>11110496503</v>
      </c>
      <c r="C210" t="s">
        <v>2</v>
      </c>
      <c r="F210" t="s">
        <v>5</v>
      </c>
      <c r="J210" t="s">
        <v>580</v>
      </c>
      <c r="M210" t="s">
        <v>148</v>
      </c>
      <c r="P210" t="s">
        <v>84</v>
      </c>
      <c r="Q210" t="s">
        <v>84</v>
      </c>
      <c r="R210" t="s">
        <v>84</v>
      </c>
      <c r="S210" t="s">
        <v>84</v>
      </c>
      <c r="T210" t="s">
        <v>84</v>
      </c>
      <c r="U210" t="s">
        <v>84</v>
      </c>
      <c r="V210" t="s">
        <v>84</v>
      </c>
      <c r="W210" t="s">
        <v>84</v>
      </c>
      <c r="X210" t="s">
        <v>84</v>
      </c>
      <c r="Y210" t="s">
        <v>84</v>
      </c>
      <c r="Z210" t="s">
        <v>85</v>
      </c>
      <c r="AA210" t="s">
        <v>84</v>
      </c>
      <c r="AB210" t="s">
        <v>84</v>
      </c>
      <c r="AC210" t="s">
        <v>85</v>
      </c>
      <c r="AD210" t="s">
        <v>85</v>
      </c>
      <c r="AE210" t="s">
        <v>84</v>
      </c>
      <c r="AF210" t="s">
        <v>84</v>
      </c>
      <c r="AG210" t="s">
        <v>84</v>
      </c>
      <c r="AH210" t="s">
        <v>84</v>
      </c>
      <c r="AI210" t="s">
        <v>85</v>
      </c>
      <c r="AJ210" t="s">
        <v>661</v>
      </c>
      <c r="AK210" t="s">
        <v>662</v>
      </c>
      <c r="AN210" t="s">
        <v>34</v>
      </c>
      <c r="AP210" t="s">
        <v>36</v>
      </c>
      <c r="AU210" t="s">
        <v>41</v>
      </c>
      <c r="BG210" t="s">
        <v>663</v>
      </c>
      <c r="BI210" t="s">
        <v>141</v>
      </c>
      <c r="BK210" t="s">
        <v>87</v>
      </c>
      <c r="BL210" t="s">
        <v>87</v>
      </c>
      <c r="BM210" t="s">
        <v>57</v>
      </c>
      <c r="BN210" t="s">
        <v>58</v>
      </c>
      <c r="BO210" t="s">
        <v>59</v>
      </c>
      <c r="BP210" t="s">
        <v>60</v>
      </c>
      <c r="BQ210" t="s">
        <v>61</v>
      </c>
      <c r="BY210" t="s">
        <v>134</v>
      </c>
      <c r="CA210" t="s">
        <v>98</v>
      </c>
      <c r="CC210" t="s">
        <v>69</v>
      </c>
      <c r="CJ210" t="s">
        <v>109</v>
      </c>
      <c r="CL210" t="s">
        <v>110</v>
      </c>
      <c r="CM210" t="s">
        <v>245</v>
      </c>
      <c r="CO210" t="s">
        <v>102</v>
      </c>
    </row>
    <row r="211" spans="1:93" x14ac:dyDescent="0.2">
      <c r="A211">
        <v>1330</v>
      </c>
      <c r="B211">
        <v>11110467182</v>
      </c>
      <c r="C211" t="s">
        <v>2</v>
      </c>
      <c r="J211" t="s">
        <v>580</v>
      </c>
      <c r="M211" t="s">
        <v>103</v>
      </c>
      <c r="P211" t="s">
        <v>84</v>
      </c>
      <c r="Q211" t="s">
        <v>84</v>
      </c>
      <c r="R211" t="s">
        <v>85</v>
      </c>
      <c r="S211" t="s">
        <v>85</v>
      </c>
      <c r="T211" t="s">
        <v>85</v>
      </c>
      <c r="U211" t="s">
        <v>85</v>
      </c>
      <c r="V211" t="s">
        <v>95</v>
      </c>
      <c r="W211" t="s">
        <v>95</v>
      </c>
      <c r="X211" t="s">
        <v>95</v>
      </c>
      <c r="Y211" t="s">
        <v>84</v>
      </c>
      <c r="Z211" t="s">
        <v>85</v>
      </c>
      <c r="AA211" t="s">
        <v>85</v>
      </c>
      <c r="AB211" t="s">
        <v>95</v>
      </c>
      <c r="AC211" t="s">
        <v>95</v>
      </c>
      <c r="AD211" t="s">
        <v>96</v>
      </c>
      <c r="AE211" t="s">
        <v>95</v>
      </c>
      <c r="AF211" t="s">
        <v>95</v>
      </c>
      <c r="AG211" t="s">
        <v>95</v>
      </c>
      <c r="AH211" t="s">
        <v>95</v>
      </c>
      <c r="AI211" t="s">
        <v>121</v>
      </c>
      <c r="AJ211" t="s">
        <v>664</v>
      </c>
      <c r="AK211" t="s">
        <v>665</v>
      </c>
      <c r="AP211" t="s">
        <v>36</v>
      </c>
      <c r="AR211" t="s">
        <v>38</v>
      </c>
      <c r="AT211" t="s">
        <v>40</v>
      </c>
      <c r="BA211" t="s">
        <v>47</v>
      </c>
      <c r="BC211" t="s">
        <v>49</v>
      </c>
      <c r="BG211" t="s">
        <v>666</v>
      </c>
      <c r="BI211" t="s">
        <v>141</v>
      </c>
      <c r="BK211" t="s">
        <v>88</v>
      </c>
      <c r="BL211" t="s">
        <v>88</v>
      </c>
      <c r="BM211" t="s">
        <v>57</v>
      </c>
      <c r="BY211" t="s">
        <v>114</v>
      </c>
      <c r="CA211" t="s">
        <v>98</v>
      </c>
      <c r="CC211" t="s">
        <v>69</v>
      </c>
      <c r="CJ211" t="s">
        <v>91</v>
      </c>
      <c r="CL211" t="s">
        <v>100</v>
      </c>
      <c r="CM211" t="s">
        <v>667</v>
      </c>
      <c r="CO211" t="s">
        <v>102</v>
      </c>
    </row>
    <row r="212" spans="1:93" x14ac:dyDescent="0.2">
      <c r="A212">
        <v>1250</v>
      </c>
      <c r="B212">
        <v>11104883821</v>
      </c>
      <c r="C212" t="s">
        <v>2</v>
      </c>
      <c r="H212" t="s">
        <v>668</v>
      </c>
      <c r="J212" t="s">
        <v>580</v>
      </c>
      <c r="M212" t="s">
        <v>83</v>
      </c>
      <c r="P212" t="s">
        <v>84</v>
      </c>
      <c r="Q212" t="s">
        <v>95</v>
      </c>
      <c r="R212" t="s">
        <v>85</v>
      </c>
      <c r="S212" t="s">
        <v>85</v>
      </c>
      <c r="T212" t="s">
        <v>85</v>
      </c>
      <c r="U212" t="s">
        <v>85</v>
      </c>
      <c r="V212" t="s">
        <v>95</v>
      </c>
      <c r="W212" t="s">
        <v>95</v>
      </c>
      <c r="X212" t="s">
        <v>95</v>
      </c>
      <c r="Y212" t="s">
        <v>95</v>
      </c>
      <c r="Z212" t="s">
        <v>85</v>
      </c>
      <c r="AA212" t="s">
        <v>84</v>
      </c>
      <c r="AB212" t="s">
        <v>95</v>
      </c>
      <c r="AC212" t="s">
        <v>95</v>
      </c>
      <c r="AD212" t="s">
        <v>96</v>
      </c>
      <c r="AE212" t="s">
        <v>95</v>
      </c>
      <c r="AF212" t="s">
        <v>95</v>
      </c>
      <c r="AG212" t="s">
        <v>85</v>
      </c>
      <c r="AH212" t="s">
        <v>95</v>
      </c>
      <c r="AI212" t="s">
        <v>121</v>
      </c>
      <c r="AJ212" t="s">
        <v>669</v>
      </c>
      <c r="AK212" t="s">
        <v>670</v>
      </c>
      <c r="AO212" t="s">
        <v>35</v>
      </c>
      <c r="AP212" t="s">
        <v>36</v>
      </c>
      <c r="AT212" t="s">
        <v>40</v>
      </c>
      <c r="AU212" t="s">
        <v>41</v>
      </c>
      <c r="BI212" t="s">
        <v>86</v>
      </c>
      <c r="BK212" t="s">
        <v>146</v>
      </c>
      <c r="BL212" t="s">
        <v>88</v>
      </c>
      <c r="BM212" t="s">
        <v>57</v>
      </c>
      <c r="BO212" t="s">
        <v>59</v>
      </c>
      <c r="BP212" t="s">
        <v>60</v>
      </c>
      <c r="BY212" t="s">
        <v>97</v>
      </c>
      <c r="CA212" t="s">
        <v>98</v>
      </c>
      <c r="CC212" t="s">
        <v>69</v>
      </c>
      <c r="CJ212" t="s">
        <v>99</v>
      </c>
      <c r="CL212" t="s">
        <v>92</v>
      </c>
      <c r="CO212" t="s">
        <v>93</v>
      </c>
    </row>
    <row r="213" spans="1:93" x14ac:dyDescent="0.2">
      <c r="A213">
        <v>1241</v>
      </c>
      <c r="B213">
        <v>11104235511</v>
      </c>
      <c r="C213" t="s">
        <v>2</v>
      </c>
      <c r="E213" t="s">
        <v>4</v>
      </c>
      <c r="F213" t="s">
        <v>5</v>
      </c>
      <c r="J213" t="s">
        <v>580</v>
      </c>
      <c r="M213" t="s">
        <v>83</v>
      </c>
      <c r="P213" t="s">
        <v>84</v>
      </c>
      <c r="Q213" t="s">
        <v>84</v>
      </c>
      <c r="R213" t="s">
        <v>85</v>
      </c>
      <c r="S213" t="s">
        <v>84</v>
      </c>
      <c r="T213" t="s">
        <v>84</v>
      </c>
      <c r="U213" t="s">
        <v>95</v>
      </c>
      <c r="V213" t="s">
        <v>84</v>
      </c>
      <c r="W213" t="s">
        <v>84</v>
      </c>
      <c r="X213" t="s">
        <v>84</v>
      </c>
      <c r="Y213" t="s">
        <v>84</v>
      </c>
      <c r="Z213" t="s">
        <v>85</v>
      </c>
      <c r="AA213" t="s">
        <v>84</v>
      </c>
      <c r="AB213" t="s">
        <v>84</v>
      </c>
      <c r="AC213" t="s">
        <v>84</v>
      </c>
      <c r="AD213" t="s">
        <v>84</v>
      </c>
      <c r="AE213" t="s">
        <v>84</v>
      </c>
      <c r="AF213" t="s">
        <v>84</v>
      </c>
      <c r="AG213" t="s">
        <v>95</v>
      </c>
      <c r="AH213" t="s">
        <v>95</v>
      </c>
      <c r="AI213" t="s">
        <v>121</v>
      </c>
      <c r="AJ213" t="s">
        <v>671</v>
      </c>
      <c r="AK213" t="s">
        <v>672</v>
      </c>
      <c r="AN213" t="s">
        <v>34</v>
      </c>
      <c r="AO213" t="s">
        <v>35</v>
      </c>
      <c r="AP213" t="s">
        <v>36</v>
      </c>
      <c r="AR213" t="s">
        <v>38</v>
      </c>
      <c r="AY213" t="s">
        <v>45</v>
      </c>
      <c r="BG213" t="s">
        <v>673</v>
      </c>
      <c r="BI213" t="s">
        <v>133</v>
      </c>
      <c r="BK213" t="s">
        <v>146</v>
      </c>
      <c r="BL213" t="s">
        <v>146</v>
      </c>
      <c r="BM213" t="s">
        <v>57</v>
      </c>
      <c r="BN213" t="s">
        <v>58</v>
      </c>
      <c r="BQ213" t="s">
        <v>61</v>
      </c>
      <c r="BY213" t="s">
        <v>134</v>
      </c>
      <c r="CA213" t="s">
        <v>98</v>
      </c>
      <c r="CC213" t="s">
        <v>69</v>
      </c>
      <c r="CJ213" t="s">
        <v>109</v>
      </c>
      <c r="CL213" t="s">
        <v>110</v>
      </c>
      <c r="CM213" t="s">
        <v>674</v>
      </c>
      <c r="CO213" t="s">
        <v>102</v>
      </c>
    </row>
    <row r="214" spans="1:93" x14ac:dyDescent="0.2">
      <c r="A214">
        <v>1182</v>
      </c>
      <c r="B214">
        <v>11101751804</v>
      </c>
      <c r="C214" t="s">
        <v>2</v>
      </c>
      <c r="J214" t="s">
        <v>580</v>
      </c>
      <c r="M214" t="s">
        <v>103</v>
      </c>
      <c r="P214" t="s">
        <v>84</v>
      </c>
      <c r="Q214" t="s">
        <v>84</v>
      </c>
      <c r="R214" t="s">
        <v>84</v>
      </c>
      <c r="S214" t="s">
        <v>84</v>
      </c>
      <c r="T214" t="s">
        <v>84</v>
      </c>
      <c r="U214" t="s">
        <v>84</v>
      </c>
      <c r="V214" t="s">
        <v>84</v>
      </c>
      <c r="W214" t="s">
        <v>84</v>
      </c>
      <c r="X214" t="s">
        <v>84</v>
      </c>
      <c r="Y214" t="s">
        <v>84</v>
      </c>
      <c r="Z214" t="s">
        <v>84</v>
      </c>
      <c r="AA214" t="s">
        <v>84</v>
      </c>
      <c r="AB214" t="s">
        <v>84</v>
      </c>
      <c r="AC214" t="s">
        <v>95</v>
      </c>
      <c r="AD214" t="s">
        <v>84</v>
      </c>
      <c r="AE214" t="s">
        <v>84</v>
      </c>
      <c r="AF214" t="s">
        <v>84</v>
      </c>
      <c r="AG214" t="s">
        <v>84</v>
      </c>
      <c r="AH214" t="s">
        <v>121</v>
      </c>
      <c r="AI214" t="s">
        <v>121</v>
      </c>
      <c r="AJ214" t="s">
        <v>675</v>
      </c>
      <c r="AK214" t="s">
        <v>676</v>
      </c>
      <c r="AU214" t="s">
        <v>41</v>
      </c>
      <c r="AY214" t="s">
        <v>45</v>
      </c>
      <c r="BG214" t="s">
        <v>677</v>
      </c>
      <c r="BI214" t="s">
        <v>133</v>
      </c>
      <c r="BK214" t="s">
        <v>146</v>
      </c>
      <c r="BL214" t="s">
        <v>88</v>
      </c>
      <c r="BM214" t="s">
        <v>57</v>
      </c>
      <c r="BN214" t="s">
        <v>58</v>
      </c>
      <c r="BO214" t="s">
        <v>59</v>
      </c>
      <c r="BS214" t="s">
        <v>63</v>
      </c>
      <c r="BT214" t="s">
        <v>64</v>
      </c>
      <c r="BY214" t="s">
        <v>97</v>
      </c>
      <c r="CA214" t="s">
        <v>98</v>
      </c>
      <c r="CC214" t="s">
        <v>69</v>
      </c>
      <c r="CJ214" t="s">
        <v>99</v>
      </c>
      <c r="CL214" t="s">
        <v>110</v>
      </c>
      <c r="CM214" t="s">
        <v>678</v>
      </c>
      <c r="CO214" t="s">
        <v>102</v>
      </c>
    </row>
    <row r="215" spans="1:93" x14ac:dyDescent="0.2">
      <c r="A215">
        <v>935</v>
      </c>
      <c r="B215">
        <v>11079850354</v>
      </c>
      <c r="C215" t="s">
        <v>2</v>
      </c>
      <c r="D215" t="s">
        <v>3</v>
      </c>
      <c r="F215" t="s">
        <v>5</v>
      </c>
      <c r="J215" t="s">
        <v>580</v>
      </c>
      <c r="M215" t="s">
        <v>83</v>
      </c>
      <c r="P215" t="s">
        <v>84</v>
      </c>
      <c r="Q215" t="s">
        <v>84</v>
      </c>
      <c r="R215" t="s">
        <v>84</v>
      </c>
      <c r="S215" t="s">
        <v>84</v>
      </c>
      <c r="T215" t="s">
        <v>85</v>
      </c>
      <c r="U215" t="s">
        <v>84</v>
      </c>
      <c r="V215" t="s">
        <v>84</v>
      </c>
      <c r="W215" t="s">
        <v>84</v>
      </c>
      <c r="X215" t="s">
        <v>84</v>
      </c>
      <c r="Y215" t="s">
        <v>84</v>
      </c>
      <c r="Z215" t="s">
        <v>85</v>
      </c>
      <c r="AA215" t="s">
        <v>84</v>
      </c>
      <c r="AB215" t="s">
        <v>84</v>
      </c>
      <c r="AC215" t="s">
        <v>84</v>
      </c>
      <c r="AD215" t="s">
        <v>95</v>
      </c>
      <c r="AE215" t="s">
        <v>95</v>
      </c>
      <c r="AF215" t="s">
        <v>84</v>
      </c>
      <c r="AG215" t="s">
        <v>84</v>
      </c>
      <c r="AH215" t="s">
        <v>95</v>
      </c>
      <c r="AI215" t="s">
        <v>95</v>
      </c>
      <c r="AJ215" t="s">
        <v>679</v>
      </c>
      <c r="AK215" t="s">
        <v>680</v>
      </c>
      <c r="AN215" t="s">
        <v>34</v>
      </c>
      <c r="AQ215" t="s">
        <v>37</v>
      </c>
      <c r="BB215" t="s">
        <v>48</v>
      </c>
      <c r="BI215" t="s">
        <v>141</v>
      </c>
      <c r="BK215" t="s">
        <v>88</v>
      </c>
      <c r="BL215" t="s">
        <v>88</v>
      </c>
      <c r="BM215" t="s">
        <v>57</v>
      </c>
      <c r="BN215" t="s">
        <v>58</v>
      </c>
      <c r="BO215" t="s">
        <v>59</v>
      </c>
      <c r="BR215" t="s">
        <v>62</v>
      </c>
      <c r="BU215" t="s">
        <v>65</v>
      </c>
      <c r="BY215" t="s">
        <v>89</v>
      </c>
      <c r="CA215" t="s">
        <v>98</v>
      </c>
      <c r="CC215" t="s">
        <v>69</v>
      </c>
      <c r="CJ215" t="s">
        <v>125</v>
      </c>
      <c r="CL215" t="s">
        <v>100</v>
      </c>
      <c r="CO215" t="s">
        <v>93</v>
      </c>
    </row>
    <row r="216" spans="1:93" x14ac:dyDescent="0.2">
      <c r="A216">
        <v>902</v>
      </c>
      <c r="B216">
        <v>11077181935</v>
      </c>
      <c r="C216" t="s">
        <v>2</v>
      </c>
      <c r="D216" t="s">
        <v>3</v>
      </c>
      <c r="J216" t="s">
        <v>580</v>
      </c>
      <c r="M216" t="s">
        <v>586</v>
      </c>
      <c r="P216" t="s">
        <v>84</v>
      </c>
      <c r="Q216" t="s">
        <v>84</v>
      </c>
      <c r="R216" t="s">
        <v>84</v>
      </c>
      <c r="S216" t="s">
        <v>84</v>
      </c>
      <c r="T216" t="s">
        <v>85</v>
      </c>
      <c r="U216" t="s">
        <v>85</v>
      </c>
      <c r="V216" t="s">
        <v>95</v>
      </c>
      <c r="W216" t="s">
        <v>95</v>
      </c>
      <c r="X216" t="s">
        <v>85</v>
      </c>
      <c r="Y216" t="s">
        <v>85</v>
      </c>
      <c r="Z216" t="s">
        <v>95</v>
      </c>
      <c r="AA216" t="s">
        <v>96</v>
      </c>
      <c r="AB216" t="s">
        <v>95</v>
      </c>
      <c r="AC216" t="s">
        <v>84</v>
      </c>
      <c r="AD216" t="s">
        <v>95</v>
      </c>
      <c r="AE216" t="s">
        <v>95</v>
      </c>
      <c r="AF216" t="s">
        <v>96</v>
      </c>
      <c r="AG216" t="s">
        <v>85</v>
      </c>
      <c r="AH216" t="s">
        <v>95</v>
      </c>
      <c r="AI216" t="s">
        <v>96</v>
      </c>
      <c r="AN216" t="s">
        <v>34</v>
      </c>
      <c r="AO216" t="s">
        <v>35</v>
      </c>
      <c r="AQ216" t="s">
        <v>37</v>
      </c>
      <c r="AU216" t="s">
        <v>41</v>
      </c>
      <c r="AZ216" t="s">
        <v>46</v>
      </c>
      <c r="BI216" t="s">
        <v>133</v>
      </c>
      <c r="BK216" t="s">
        <v>88</v>
      </c>
      <c r="BL216" t="s">
        <v>88</v>
      </c>
      <c r="BO216" t="s">
        <v>59</v>
      </c>
      <c r="BQ216" t="s">
        <v>61</v>
      </c>
      <c r="BY216" t="s">
        <v>114</v>
      </c>
      <c r="CA216" t="s">
        <v>98</v>
      </c>
      <c r="CC216" t="s">
        <v>69</v>
      </c>
      <c r="CJ216" t="s">
        <v>125</v>
      </c>
      <c r="CL216" t="s">
        <v>92</v>
      </c>
      <c r="CO216" t="s">
        <v>92</v>
      </c>
    </row>
    <row r="217" spans="1:93" x14ac:dyDescent="0.2">
      <c r="A217">
        <v>874</v>
      </c>
      <c r="B217">
        <v>11076186698</v>
      </c>
      <c r="C217" t="s">
        <v>2</v>
      </c>
      <c r="D217" t="s">
        <v>3</v>
      </c>
      <c r="F217" t="s">
        <v>5</v>
      </c>
      <c r="J217" t="s">
        <v>580</v>
      </c>
      <c r="M217" t="s">
        <v>103</v>
      </c>
      <c r="P217" t="s">
        <v>84</v>
      </c>
      <c r="Q217" t="s">
        <v>84</v>
      </c>
      <c r="R217" t="s">
        <v>84</v>
      </c>
      <c r="S217" t="s">
        <v>84</v>
      </c>
      <c r="T217" t="s">
        <v>84</v>
      </c>
      <c r="U217" t="s">
        <v>84</v>
      </c>
      <c r="V217" t="s">
        <v>84</v>
      </c>
      <c r="W217" t="s">
        <v>84</v>
      </c>
      <c r="X217" t="s">
        <v>84</v>
      </c>
      <c r="Y217" t="s">
        <v>84</v>
      </c>
      <c r="Z217" t="s">
        <v>85</v>
      </c>
      <c r="AA217" t="s">
        <v>84</v>
      </c>
      <c r="AB217" t="s">
        <v>85</v>
      </c>
      <c r="AC217" t="s">
        <v>84</v>
      </c>
      <c r="AD217" t="s">
        <v>85</v>
      </c>
      <c r="AE217" t="s">
        <v>85</v>
      </c>
      <c r="AF217" t="s">
        <v>84</v>
      </c>
      <c r="AG217" t="s">
        <v>85</v>
      </c>
      <c r="AH217" t="s">
        <v>85</v>
      </c>
      <c r="AI217" t="s">
        <v>85</v>
      </c>
      <c r="AJ217" t="s">
        <v>681</v>
      </c>
      <c r="AK217" t="s">
        <v>682</v>
      </c>
      <c r="AM217" t="s">
        <v>33</v>
      </c>
      <c r="AO217" t="s">
        <v>35</v>
      </c>
      <c r="BG217" t="s">
        <v>683</v>
      </c>
      <c r="BI217" t="s">
        <v>133</v>
      </c>
      <c r="BK217" t="s">
        <v>87</v>
      </c>
      <c r="BL217" t="s">
        <v>87</v>
      </c>
      <c r="BM217" t="s">
        <v>57</v>
      </c>
      <c r="BN217" t="s">
        <v>58</v>
      </c>
      <c r="BO217" t="s">
        <v>59</v>
      </c>
      <c r="BY217" t="s">
        <v>114</v>
      </c>
      <c r="CA217" t="s">
        <v>98</v>
      </c>
      <c r="CC217" t="s">
        <v>69</v>
      </c>
      <c r="CJ217" t="s">
        <v>125</v>
      </c>
      <c r="CL217" t="s">
        <v>100</v>
      </c>
      <c r="CM217" t="s">
        <v>684</v>
      </c>
      <c r="CO217" t="s">
        <v>93</v>
      </c>
    </row>
    <row r="218" spans="1:93" x14ac:dyDescent="0.2">
      <c r="A218">
        <v>864</v>
      </c>
      <c r="B218">
        <v>11075912154</v>
      </c>
      <c r="C218" t="s">
        <v>2</v>
      </c>
      <c r="D218" t="s">
        <v>3</v>
      </c>
      <c r="F218" t="s">
        <v>5</v>
      </c>
      <c r="J218" t="s">
        <v>580</v>
      </c>
      <c r="M218" t="s">
        <v>116</v>
      </c>
      <c r="P218" t="s">
        <v>85</v>
      </c>
      <c r="Q218" t="s">
        <v>85</v>
      </c>
      <c r="R218" t="s">
        <v>85</v>
      </c>
      <c r="S218" t="s">
        <v>85</v>
      </c>
      <c r="T218" t="s">
        <v>84</v>
      </c>
      <c r="U218" t="s">
        <v>95</v>
      </c>
      <c r="V218" t="s">
        <v>84</v>
      </c>
      <c r="W218" t="s">
        <v>85</v>
      </c>
      <c r="X218" t="s">
        <v>85</v>
      </c>
      <c r="Y218" t="s">
        <v>85</v>
      </c>
      <c r="Z218" t="s">
        <v>95</v>
      </c>
      <c r="AA218" t="s">
        <v>84</v>
      </c>
      <c r="AB218" t="s">
        <v>84</v>
      </c>
      <c r="AC218" t="s">
        <v>95</v>
      </c>
      <c r="AD218" t="s">
        <v>121</v>
      </c>
      <c r="AE218" t="s">
        <v>95</v>
      </c>
      <c r="AF218" t="s">
        <v>84</v>
      </c>
      <c r="AG218" t="s">
        <v>121</v>
      </c>
      <c r="AH218" t="s">
        <v>121</v>
      </c>
      <c r="AI218" t="s">
        <v>121</v>
      </c>
      <c r="AJ218" t="s">
        <v>685</v>
      </c>
      <c r="AK218" t="s">
        <v>686</v>
      </c>
      <c r="AQ218" t="s">
        <v>37</v>
      </c>
      <c r="AR218" t="s">
        <v>38</v>
      </c>
      <c r="BE218" t="s">
        <v>51</v>
      </c>
      <c r="BG218" t="s">
        <v>687</v>
      </c>
      <c r="BI218" t="s">
        <v>86</v>
      </c>
      <c r="BK218" t="s">
        <v>88</v>
      </c>
      <c r="BL218" t="s">
        <v>88</v>
      </c>
      <c r="BM218" t="s">
        <v>57</v>
      </c>
      <c r="BN218" t="s">
        <v>58</v>
      </c>
      <c r="BO218" t="s">
        <v>59</v>
      </c>
      <c r="BY218" t="s">
        <v>97</v>
      </c>
      <c r="CA218" t="s">
        <v>98</v>
      </c>
      <c r="CC218" t="s">
        <v>69</v>
      </c>
      <c r="CJ218" t="s">
        <v>125</v>
      </c>
      <c r="CL218" t="s">
        <v>100</v>
      </c>
      <c r="CM218" t="s">
        <v>610</v>
      </c>
      <c r="CO218" t="s">
        <v>93</v>
      </c>
    </row>
    <row r="219" spans="1:93" x14ac:dyDescent="0.2">
      <c r="A219">
        <v>855</v>
      </c>
      <c r="B219">
        <v>11075874586</v>
      </c>
      <c r="C219" t="s">
        <v>2</v>
      </c>
      <c r="D219" t="s">
        <v>3</v>
      </c>
      <c r="F219" t="s">
        <v>5</v>
      </c>
      <c r="J219" t="s">
        <v>580</v>
      </c>
      <c r="M219" t="s">
        <v>94</v>
      </c>
      <c r="P219" t="s">
        <v>84</v>
      </c>
      <c r="Q219" t="s">
        <v>95</v>
      </c>
      <c r="R219" t="s">
        <v>84</v>
      </c>
      <c r="S219" t="s">
        <v>95</v>
      </c>
      <c r="T219" t="s">
        <v>84</v>
      </c>
      <c r="U219" t="s">
        <v>95</v>
      </c>
      <c r="V219" t="s">
        <v>84</v>
      </c>
      <c r="W219" t="s">
        <v>95</v>
      </c>
      <c r="X219" t="s">
        <v>95</v>
      </c>
      <c r="Y219" t="s">
        <v>84</v>
      </c>
      <c r="Z219" t="s">
        <v>84</v>
      </c>
      <c r="AA219" t="s">
        <v>85</v>
      </c>
      <c r="AB219" t="s">
        <v>95</v>
      </c>
      <c r="AC219" t="s">
        <v>96</v>
      </c>
      <c r="AD219" t="s">
        <v>95</v>
      </c>
      <c r="AE219" t="s">
        <v>85</v>
      </c>
      <c r="AF219" t="s">
        <v>85</v>
      </c>
      <c r="AG219" t="s">
        <v>95</v>
      </c>
      <c r="AH219" t="s">
        <v>85</v>
      </c>
      <c r="AI219" t="s">
        <v>121</v>
      </c>
      <c r="AO219" t="s">
        <v>35</v>
      </c>
      <c r="AR219" t="s">
        <v>38</v>
      </c>
      <c r="AV219" t="s">
        <v>42</v>
      </c>
      <c r="BB219" t="s">
        <v>48</v>
      </c>
      <c r="BI219" t="s">
        <v>86</v>
      </c>
      <c r="BK219" t="s">
        <v>146</v>
      </c>
      <c r="BL219" t="s">
        <v>88</v>
      </c>
      <c r="BM219" t="s">
        <v>57</v>
      </c>
      <c r="BN219" t="s">
        <v>58</v>
      </c>
      <c r="BO219" t="s">
        <v>59</v>
      </c>
      <c r="BP219" t="s">
        <v>60</v>
      </c>
      <c r="BR219" t="s">
        <v>62</v>
      </c>
      <c r="BY219" t="s">
        <v>134</v>
      </c>
      <c r="CA219" t="s">
        <v>98</v>
      </c>
      <c r="CC219" t="s">
        <v>69</v>
      </c>
      <c r="CJ219" t="s">
        <v>99</v>
      </c>
      <c r="CL219" t="s">
        <v>110</v>
      </c>
      <c r="CM219" t="s">
        <v>688</v>
      </c>
      <c r="CO219" t="s">
        <v>93</v>
      </c>
    </row>
    <row r="220" spans="1:93" x14ac:dyDescent="0.2">
      <c r="A220">
        <v>822</v>
      </c>
      <c r="B220">
        <v>11074252461</v>
      </c>
      <c r="C220" t="s">
        <v>2</v>
      </c>
      <c r="D220" t="s">
        <v>3</v>
      </c>
      <c r="F220" t="s">
        <v>5</v>
      </c>
      <c r="J220" t="s">
        <v>580</v>
      </c>
      <c r="M220" t="s">
        <v>83</v>
      </c>
      <c r="P220" t="s">
        <v>84</v>
      </c>
      <c r="Q220" t="s">
        <v>84</v>
      </c>
      <c r="R220" t="s">
        <v>84</v>
      </c>
      <c r="S220" t="s">
        <v>84</v>
      </c>
      <c r="T220" t="s">
        <v>84</v>
      </c>
      <c r="U220" t="s">
        <v>84</v>
      </c>
      <c r="V220" t="s">
        <v>84</v>
      </c>
      <c r="W220" t="s">
        <v>84</v>
      </c>
      <c r="X220" t="s">
        <v>84</v>
      </c>
      <c r="Y220" t="s">
        <v>84</v>
      </c>
      <c r="Z220" t="s">
        <v>84</v>
      </c>
      <c r="AA220" t="s">
        <v>84</v>
      </c>
      <c r="AB220" t="s">
        <v>84</v>
      </c>
      <c r="AC220" t="s">
        <v>85</v>
      </c>
      <c r="AD220" t="s">
        <v>84</v>
      </c>
      <c r="AE220" t="s">
        <v>84</v>
      </c>
      <c r="AF220" t="s">
        <v>84</v>
      </c>
      <c r="AG220" t="s">
        <v>84</v>
      </c>
      <c r="AH220" t="s">
        <v>84</v>
      </c>
      <c r="AI220" t="s">
        <v>95</v>
      </c>
      <c r="AP220" t="s">
        <v>36</v>
      </c>
      <c r="AR220" t="s">
        <v>38</v>
      </c>
      <c r="AV220" t="s">
        <v>42</v>
      </c>
      <c r="BC220" t="s">
        <v>49</v>
      </c>
      <c r="BF220" t="s">
        <v>52</v>
      </c>
      <c r="BI220" t="s">
        <v>141</v>
      </c>
      <c r="BK220" t="s">
        <v>88</v>
      </c>
      <c r="BL220" t="s">
        <v>88</v>
      </c>
      <c r="BM220" t="s">
        <v>57</v>
      </c>
      <c r="BN220" t="s">
        <v>58</v>
      </c>
      <c r="BO220" t="s">
        <v>59</v>
      </c>
      <c r="BQ220" t="s">
        <v>61</v>
      </c>
      <c r="BT220" t="s">
        <v>64</v>
      </c>
      <c r="BY220" t="s">
        <v>380</v>
      </c>
      <c r="CA220" t="s">
        <v>98</v>
      </c>
      <c r="CC220" t="s">
        <v>69</v>
      </c>
      <c r="CJ220" t="s">
        <v>99</v>
      </c>
      <c r="CL220" t="s">
        <v>110</v>
      </c>
      <c r="CM220" t="s">
        <v>689</v>
      </c>
      <c r="CO220" t="s">
        <v>93</v>
      </c>
    </row>
    <row r="221" spans="1:93" x14ac:dyDescent="0.2">
      <c r="A221">
        <v>567</v>
      </c>
      <c r="B221">
        <v>11061056517</v>
      </c>
      <c r="C221" t="s">
        <v>2</v>
      </c>
      <c r="J221" t="s">
        <v>580</v>
      </c>
      <c r="M221" t="s">
        <v>148</v>
      </c>
      <c r="P221" t="s">
        <v>84</v>
      </c>
      <c r="Q221" t="s">
        <v>85</v>
      </c>
      <c r="R221" t="s">
        <v>84</v>
      </c>
      <c r="S221" t="s">
        <v>84</v>
      </c>
      <c r="T221" t="s">
        <v>84</v>
      </c>
      <c r="U221" t="s">
        <v>84</v>
      </c>
      <c r="V221" t="s">
        <v>84</v>
      </c>
      <c r="W221" t="s">
        <v>84</v>
      </c>
      <c r="X221" t="s">
        <v>85</v>
      </c>
      <c r="Y221" t="s">
        <v>85</v>
      </c>
      <c r="Z221" t="s">
        <v>84</v>
      </c>
      <c r="AA221" t="s">
        <v>84</v>
      </c>
      <c r="AB221" t="s">
        <v>85</v>
      </c>
      <c r="AC221" t="s">
        <v>85</v>
      </c>
      <c r="AD221" t="s">
        <v>85</v>
      </c>
      <c r="AE221" t="s">
        <v>84</v>
      </c>
      <c r="AF221" t="s">
        <v>85</v>
      </c>
      <c r="AG221" t="s">
        <v>85</v>
      </c>
      <c r="AH221" t="s">
        <v>84</v>
      </c>
      <c r="AI221" t="s">
        <v>95</v>
      </c>
      <c r="AJ221" t="s">
        <v>690</v>
      </c>
      <c r="AK221" t="s">
        <v>691</v>
      </c>
      <c r="AN221" t="s">
        <v>34</v>
      </c>
      <c r="AO221" t="s">
        <v>35</v>
      </c>
      <c r="AS221" t="s">
        <v>39</v>
      </c>
      <c r="AT221" t="s">
        <v>40</v>
      </c>
      <c r="AU221" t="s">
        <v>41</v>
      </c>
      <c r="BG221" t="s">
        <v>692</v>
      </c>
      <c r="BI221" t="s">
        <v>141</v>
      </c>
      <c r="BK221" t="s">
        <v>88</v>
      </c>
      <c r="BL221" t="s">
        <v>88</v>
      </c>
      <c r="BM221" t="s">
        <v>57</v>
      </c>
      <c r="BN221" t="s">
        <v>58</v>
      </c>
      <c r="BO221" t="s">
        <v>59</v>
      </c>
      <c r="BY221" t="s">
        <v>114</v>
      </c>
      <c r="CA221" t="s">
        <v>98</v>
      </c>
      <c r="CC221" t="s">
        <v>69</v>
      </c>
      <c r="CJ221" t="s">
        <v>109</v>
      </c>
      <c r="CL221" t="s">
        <v>100</v>
      </c>
      <c r="CM221" t="s">
        <v>693</v>
      </c>
      <c r="CO221" t="s">
        <v>93</v>
      </c>
    </row>
    <row r="222" spans="1:93" x14ac:dyDescent="0.2">
      <c r="A222">
        <v>517</v>
      </c>
      <c r="B222">
        <v>11059322654</v>
      </c>
      <c r="C222" t="s">
        <v>2</v>
      </c>
      <c r="D222" t="s">
        <v>3</v>
      </c>
      <c r="F222" t="s">
        <v>5</v>
      </c>
      <c r="J222" t="s">
        <v>580</v>
      </c>
      <c r="M222" t="s">
        <v>116</v>
      </c>
      <c r="P222" t="s">
        <v>84</v>
      </c>
      <c r="Q222" t="s">
        <v>84</v>
      </c>
      <c r="R222" t="s">
        <v>84</v>
      </c>
      <c r="S222" t="s">
        <v>84</v>
      </c>
      <c r="T222" t="s">
        <v>85</v>
      </c>
      <c r="U222" t="s">
        <v>84</v>
      </c>
      <c r="V222" t="s">
        <v>84</v>
      </c>
      <c r="W222" t="s">
        <v>96</v>
      </c>
      <c r="X222" t="s">
        <v>85</v>
      </c>
      <c r="Y222" t="s">
        <v>84</v>
      </c>
      <c r="Z222" t="s">
        <v>85</v>
      </c>
      <c r="AA222" t="s">
        <v>84</v>
      </c>
      <c r="AB222" t="s">
        <v>85</v>
      </c>
      <c r="AC222" t="s">
        <v>84</v>
      </c>
      <c r="AD222" t="s">
        <v>85</v>
      </c>
      <c r="AE222" t="s">
        <v>95</v>
      </c>
      <c r="AF222" t="s">
        <v>84</v>
      </c>
      <c r="AG222" t="s">
        <v>84</v>
      </c>
      <c r="AH222" t="s">
        <v>95</v>
      </c>
      <c r="AI222" t="s">
        <v>85</v>
      </c>
      <c r="AJ222" t="s">
        <v>694</v>
      </c>
      <c r="AK222" t="s">
        <v>695</v>
      </c>
      <c r="AM222" t="s">
        <v>33</v>
      </c>
      <c r="AN222" t="s">
        <v>34</v>
      </c>
      <c r="AO222" t="s">
        <v>35</v>
      </c>
      <c r="AR222" t="s">
        <v>38</v>
      </c>
      <c r="AV222" t="s">
        <v>42</v>
      </c>
      <c r="BG222" t="s">
        <v>696</v>
      </c>
      <c r="BI222" t="s">
        <v>133</v>
      </c>
      <c r="BK222" t="s">
        <v>87</v>
      </c>
      <c r="BL222" t="s">
        <v>87</v>
      </c>
      <c r="BM222" t="s">
        <v>57</v>
      </c>
      <c r="BN222" t="s">
        <v>58</v>
      </c>
      <c r="BO222" t="s">
        <v>59</v>
      </c>
      <c r="BP222" t="s">
        <v>60</v>
      </c>
      <c r="BQ222" t="s">
        <v>61</v>
      </c>
      <c r="BY222" t="s">
        <v>97</v>
      </c>
      <c r="CA222" t="s">
        <v>98</v>
      </c>
      <c r="CC222" t="s">
        <v>69</v>
      </c>
      <c r="CJ222" t="s">
        <v>99</v>
      </c>
      <c r="CL222" t="s">
        <v>110</v>
      </c>
      <c r="CM222" t="s">
        <v>697</v>
      </c>
      <c r="CO222" t="s">
        <v>102</v>
      </c>
    </row>
    <row r="223" spans="1:93" x14ac:dyDescent="0.2">
      <c r="A223">
        <v>192</v>
      </c>
      <c r="B223">
        <v>11055464908</v>
      </c>
      <c r="C223" t="s">
        <v>2</v>
      </c>
      <c r="D223" t="s">
        <v>3</v>
      </c>
      <c r="F223" t="s">
        <v>5</v>
      </c>
      <c r="J223" t="s">
        <v>580</v>
      </c>
      <c r="M223" t="s">
        <v>116</v>
      </c>
      <c r="P223" t="s">
        <v>84</v>
      </c>
      <c r="Q223" t="s">
        <v>95</v>
      </c>
      <c r="R223" t="s">
        <v>84</v>
      </c>
      <c r="S223" t="s">
        <v>85</v>
      </c>
      <c r="T223" t="s">
        <v>95</v>
      </c>
      <c r="U223" t="s">
        <v>85</v>
      </c>
      <c r="V223" t="s">
        <v>85</v>
      </c>
      <c r="W223" t="s">
        <v>96</v>
      </c>
      <c r="X223" t="s">
        <v>95</v>
      </c>
      <c r="Y223" t="s">
        <v>85</v>
      </c>
      <c r="Z223" t="s">
        <v>85</v>
      </c>
      <c r="AA223" t="s">
        <v>96</v>
      </c>
      <c r="AB223" t="s">
        <v>85</v>
      </c>
      <c r="AC223" t="s">
        <v>95</v>
      </c>
      <c r="AD223" t="s">
        <v>95</v>
      </c>
      <c r="AE223" t="s">
        <v>95</v>
      </c>
      <c r="AF223" t="s">
        <v>85</v>
      </c>
      <c r="AG223" t="s">
        <v>95</v>
      </c>
      <c r="AH223" t="s">
        <v>121</v>
      </c>
      <c r="AI223" t="s">
        <v>121</v>
      </c>
      <c r="AN223" t="s">
        <v>34</v>
      </c>
      <c r="AP223" t="s">
        <v>36</v>
      </c>
      <c r="AV223" t="s">
        <v>42</v>
      </c>
      <c r="AZ223" t="s">
        <v>46</v>
      </c>
      <c r="BI223" t="s">
        <v>86</v>
      </c>
      <c r="BK223" t="s">
        <v>88</v>
      </c>
      <c r="BL223" t="s">
        <v>88</v>
      </c>
      <c r="BN223" t="s">
        <v>58</v>
      </c>
      <c r="BY223" t="s">
        <v>97</v>
      </c>
      <c r="CA223" t="s">
        <v>98</v>
      </c>
      <c r="CC223" t="s">
        <v>69</v>
      </c>
      <c r="CJ223" t="s">
        <v>99</v>
      </c>
      <c r="CL223" t="s">
        <v>100</v>
      </c>
      <c r="CM223" t="s">
        <v>698</v>
      </c>
      <c r="CO223" t="s">
        <v>102</v>
      </c>
    </row>
    <row r="224" spans="1:93" x14ac:dyDescent="0.2">
      <c r="A224">
        <v>3053</v>
      </c>
      <c r="B224">
        <v>11150834773</v>
      </c>
      <c r="C224" t="s">
        <v>2</v>
      </c>
      <c r="F224" t="s">
        <v>5</v>
      </c>
      <c r="J224" t="s">
        <v>699</v>
      </c>
      <c r="M224" t="s">
        <v>148</v>
      </c>
      <c r="P224" t="s">
        <v>84</v>
      </c>
      <c r="Q224" t="s">
        <v>84</v>
      </c>
      <c r="R224" t="s">
        <v>84</v>
      </c>
      <c r="S224" t="s">
        <v>84</v>
      </c>
      <c r="T224" t="s">
        <v>84</v>
      </c>
      <c r="U224" t="s">
        <v>84</v>
      </c>
      <c r="V224" t="s">
        <v>84</v>
      </c>
      <c r="W224" t="s">
        <v>84</v>
      </c>
      <c r="X224" t="s">
        <v>84</v>
      </c>
      <c r="Y224" t="s">
        <v>84</v>
      </c>
      <c r="Z224" t="s">
        <v>84</v>
      </c>
      <c r="AA224" t="s">
        <v>84</v>
      </c>
      <c r="AB224" t="s">
        <v>84</v>
      </c>
      <c r="AC224" t="s">
        <v>84</v>
      </c>
      <c r="AD224" t="s">
        <v>84</v>
      </c>
      <c r="AE224" t="s">
        <v>84</v>
      </c>
      <c r="AF224" t="s">
        <v>84</v>
      </c>
      <c r="AG224" t="s">
        <v>84</v>
      </c>
      <c r="AH224" t="s">
        <v>84</v>
      </c>
      <c r="AI224" t="s">
        <v>84</v>
      </c>
      <c r="AN224" t="s">
        <v>34</v>
      </c>
      <c r="AR224" t="s">
        <v>38</v>
      </c>
      <c r="AS224" t="s">
        <v>39</v>
      </c>
      <c r="AY224" t="s">
        <v>45</v>
      </c>
      <c r="BC224" t="s">
        <v>49</v>
      </c>
      <c r="BI224" t="s">
        <v>86</v>
      </c>
      <c r="BK224" t="s">
        <v>88</v>
      </c>
      <c r="BL224" t="s">
        <v>88</v>
      </c>
      <c r="BP224" t="s">
        <v>60</v>
      </c>
      <c r="BY224" t="s">
        <v>89</v>
      </c>
      <c r="CA224" t="s">
        <v>90</v>
      </c>
      <c r="CC224" t="s">
        <v>69</v>
      </c>
      <c r="CJ224" t="s">
        <v>109</v>
      </c>
      <c r="CL224" t="s">
        <v>110</v>
      </c>
      <c r="CM224" t="s">
        <v>700</v>
      </c>
      <c r="CO224" t="s">
        <v>102</v>
      </c>
    </row>
    <row r="225" spans="1:93" x14ac:dyDescent="0.2">
      <c r="A225">
        <v>3041</v>
      </c>
      <c r="B225">
        <v>11150803292</v>
      </c>
      <c r="C225" t="s">
        <v>2</v>
      </c>
      <c r="J225" t="s">
        <v>699</v>
      </c>
      <c r="M225" t="s">
        <v>103</v>
      </c>
      <c r="P225" t="s">
        <v>84</v>
      </c>
      <c r="Q225" t="s">
        <v>95</v>
      </c>
      <c r="R225" t="s">
        <v>84</v>
      </c>
      <c r="S225" t="s">
        <v>84</v>
      </c>
      <c r="T225" t="s">
        <v>95</v>
      </c>
      <c r="U225" t="s">
        <v>95</v>
      </c>
      <c r="V225" t="s">
        <v>95</v>
      </c>
      <c r="W225" t="s">
        <v>84</v>
      </c>
      <c r="X225" t="s">
        <v>84</v>
      </c>
      <c r="Y225" t="s">
        <v>95</v>
      </c>
      <c r="Z225" t="s">
        <v>121</v>
      </c>
      <c r="AA225" t="s">
        <v>95</v>
      </c>
      <c r="AB225" t="s">
        <v>95</v>
      </c>
      <c r="AC225" t="s">
        <v>95</v>
      </c>
      <c r="AD225" t="s">
        <v>85</v>
      </c>
      <c r="AE225" t="s">
        <v>95</v>
      </c>
      <c r="AF225" t="s">
        <v>95</v>
      </c>
      <c r="AG225" t="s">
        <v>95</v>
      </c>
      <c r="AH225" t="s">
        <v>121</v>
      </c>
      <c r="AI225" t="s">
        <v>121</v>
      </c>
      <c r="AJ225" t="s">
        <v>701</v>
      </c>
      <c r="AK225" t="s">
        <v>702</v>
      </c>
      <c r="AM225" t="s">
        <v>33</v>
      </c>
      <c r="AN225" t="s">
        <v>34</v>
      </c>
      <c r="AO225" t="s">
        <v>35</v>
      </c>
      <c r="AU225" t="s">
        <v>41</v>
      </c>
      <c r="BD225" t="s">
        <v>50</v>
      </c>
      <c r="BG225" t="s">
        <v>703</v>
      </c>
      <c r="BI225" t="s">
        <v>152</v>
      </c>
      <c r="BK225" t="s">
        <v>146</v>
      </c>
      <c r="BL225" t="s">
        <v>146</v>
      </c>
      <c r="BM225" t="s">
        <v>57</v>
      </c>
      <c r="BY225" t="s">
        <v>108</v>
      </c>
      <c r="CA225" t="s">
        <v>98</v>
      </c>
      <c r="CC225" t="s">
        <v>69</v>
      </c>
      <c r="CJ225" t="s">
        <v>91</v>
      </c>
      <c r="CL225" t="s">
        <v>110</v>
      </c>
      <c r="CM225" t="s">
        <v>704</v>
      </c>
      <c r="CO225" t="s">
        <v>102</v>
      </c>
    </row>
    <row r="226" spans="1:93" x14ac:dyDescent="0.2">
      <c r="A226">
        <v>3038</v>
      </c>
      <c r="B226">
        <v>11150796329</v>
      </c>
      <c r="C226" t="s">
        <v>2</v>
      </c>
      <c r="J226" t="s">
        <v>699</v>
      </c>
      <c r="M226" t="s">
        <v>83</v>
      </c>
      <c r="P226" t="s">
        <v>84</v>
      </c>
      <c r="Q226" t="s">
        <v>84</v>
      </c>
      <c r="R226" t="s">
        <v>84</v>
      </c>
      <c r="S226" t="s">
        <v>84</v>
      </c>
      <c r="T226" t="s">
        <v>84</v>
      </c>
      <c r="U226" t="s">
        <v>85</v>
      </c>
      <c r="V226" t="s">
        <v>84</v>
      </c>
      <c r="W226" t="s">
        <v>84</v>
      </c>
      <c r="X226" t="s">
        <v>84</v>
      </c>
      <c r="Y226" t="s">
        <v>84</v>
      </c>
      <c r="Z226" t="s">
        <v>84</v>
      </c>
      <c r="AA226" t="s">
        <v>84</v>
      </c>
      <c r="AB226" t="s">
        <v>84</v>
      </c>
      <c r="AC226" t="s">
        <v>95</v>
      </c>
      <c r="AD226" t="s">
        <v>84</v>
      </c>
      <c r="AE226" t="s">
        <v>84</v>
      </c>
      <c r="AF226" t="s">
        <v>84</v>
      </c>
      <c r="AG226" t="s">
        <v>84</v>
      </c>
      <c r="AH226" t="s">
        <v>85</v>
      </c>
      <c r="AI226" t="s">
        <v>95</v>
      </c>
      <c r="AM226" t="s">
        <v>33</v>
      </c>
      <c r="BI226" t="s">
        <v>86</v>
      </c>
      <c r="BK226" t="s">
        <v>107</v>
      </c>
      <c r="BL226" t="s">
        <v>107</v>
      </c>
      <c r="BM226" t="s">
        <v>57</v>
      </c>
      <c r="BN226" t="s">
        <v>58</v>
      </c>
      <c r="BP226" t="s">
        <v>60</v>
      </c>
      <c r="BQ226" t="s">
        <v>61</v>
      </c>
      <c r="BR226" t="s">
        <v>62</v>
      </c>
      <c r="BS226" t="s">
        <v>63</v>
      </c>
      <c r="BY226" t="s">
        <v>114</v>
      </c>
      <c r="CA226" t="s">
        <v>98</v>
      </c>
      <c r="CC226" t="s">
        <v>69</v>
      </c>
      <c r="CJ226" t="s">
        <v>91</v>
      </c>
      <c r="CL226" t="s">
        <v>110</v>
      </c>
      <c r="CM226" t="s">
        <v>190</v>
      </c>
      <c r="CO226" t="s">
        <v>93</v>
      </c>
    </row>
    <row r="227" spans="1:93" x14ac:dyDescent="0.2">
      <c r="A227">
        <v>2728</v>
      </c>
      <c r="B227">
        <v>11138618058</v>
      </c>
      <c r="C227" t="s">
        <v>2</v>
      </c>
      <c r="D227" t="s">
        <v>3</v>
      </c>
      <c r="F227" t="s">
        <v>5</v>
      </c>
      <c r="J227" t="s">
        <v>699</v>
      </c>
      <c r="M227" t="s">
        <v>116</v>
      </c>
      <c r="P227" t="s">
        <v>85</v>
      </c>
      <c r="Q227" t="s">
        <v>84</v>
      </c>
      <c r="R227" t="s">
        <v>85</v>
      </c>
      <c r="S227" t="s">
        <v>84</v>
      </c>
      <c r="T227" t="s">
        <v>84</v>
      </c>
      <c r="U227" t="s">
        <v>85</v>
      </c>
      <c r="V227" t="s">
        <v>84</v>
      </c>
      <c r="W227" t="s">
        <v>84</v>
      </c>
      <c r="X227" t="s">
        <v>95</v>
      </c>
      <c r="Y227" t="s">
        <v>84</v>
      </c>
      <c r="Z227" t="s">
        <v>85</v>
      </c>
      <c r="AA227" t="s">
        <v>84</v>
      </c>
      <c r="AB227" t="s">
        <v>85</v>
      </c>
      <c r="AC227" t="s">
        <v>85</v>
      </c>
      <c r="AD227" t="s">
        <v>95</v>
      </c>
      <c r="AE227" t="s">
        <v>85</v>
      </c>
      <c r="AF227" t="s">
        <v>85</v>
      </c>
      <c r="AG227" t="s">
        <v>85</v>
      </c>
      <c r="AH227" t="s">
        <v>85</v>
      </c>
      <c r="AI227" t="s">
        <v>95</v>
      </c>
      <c r="AJ227" t="s">
        <v>705</v>
      </c>
      <c r="AK227" t="s">
        <v>706</v>
      </c>
      <c r="AN227" t="s">
        <v>34</v>
      </c>
      <c r="AP227" t="s">
        <v>36</v>
      </c>
      <c r="AY227" t="s">
        <v>45</v>
      </c>
      <c r="BD227" t="s">
        <v>50</v>
      </c>
      <c r="BE227" t="s">
        <v>51</v>
      </c>
      <c r="BG227" t="s">
        <v>707</v>
      </c>
      <c r="BI227" t="s">
        <v>86</v>
      </c>
      <c r="BK227" t="s">
        <v>88</v>
      </c>
      <c r="BL227" t="s">
        <v>87</v>
      </c>
      <c r="BM227" t="s">
        <v>57</v>
      </c>
      <c r="BO227" t="s">
        <v>59</v>
      </c>
      <c r="BR227" t="s">
        <v>62</v>
      </c>
      <c r="BY227" t="s">
        <v>134</v>
      </c>
      <c r="CA227" t="s">
        <v>98</v>
      </c>
      <c r="CC227" t="s">
        <v>69</v>
      </c>
      <c r="CJ227" t="s">
        <v>125</v>
      </c>
      <c r="CL227" t="s">
        <v>100</v>
      </c>
      <c r="CM227" t="s">
        <v>708</v>
      </c>
      <c r="CO227" t="s">
        <v>93</v>
      </c>
    </row>
    <row r="228" spans="1:93" x14ac:dyDescent="0.2">
      <c r="A228">
        <v>2552</v>
      </c>
      <c r="B228">
        <v>11135895445</v>
      </c>
      <c r="C228" t="s">
        <v>2</v>
      </c>
      <c r="D228" t="s">
        <v>3</v>
      </c>
      <c r="E228" t="s">
        <v>4</v>
      </c>
      <c r="F228" t="s">
        <v>5</v>
      </c>
      <c r="J228" t="s">
        <v>699</v>
      </c>
      <c r="M228" t="s">
        <v>94</v>
      </c>
      <c r="P228" t="s">
        <v>84</v>
      </c>
      <c r="Q228" t="s">
        <v>84</v>
      </c>
      <c r="R228" t="s">
        <v>84</v>
      </c>
      <c r="S228" t="s">
        <v>84</v>
      </c>
      <c r="T228" t="s">
        <v>84</v>
      </c>
      <c r="U228" t="s">
        <v>84</v>
      </c>
      <c r="V228" t="s">
        <v>84</v>
      </c>
      <c r="W228" t="s">
        <v>85</v>
      </c>
      <c r="X228" t="s">
        <v>84</v>
      </c>
      <c r="Y228" t="s">
        <v>85</v>
      </c>
      <c r="Z228" t="s">
        <v>85</v>
      </c>
      <c r="AA228" t="s">
        <v>84</v>
      </c>
      <c r="AB228" t="s">
        <v>84</v>
      </c>
      <c r="AC228" t="s">
        <v>85</v>
      </c>
      <c r="AD228" t="s">
        <v>85</v>
      </c>
      <c r="AE228" t="s">
        <v>85</v>
      </c>
      <c r="AF228" t="s">
        <v>85</v>
      </c>
      <c r="AG228" t="s">
        <v>84</v>
      </c>
      <c r="AH228" t="s">
        <v>85</v>
      </c>
      <c r="AI228" t="s">
        <v>85</v>
      </c>
      <c r="AJ228" t="s">
        <v>709</v>
      </c>
      <c r="AK228" t="s">
        <v>710</v>
      </c>
      <c r="AN228" t="s">
        <v>34</v>
      </c>
      <c r="AO228" t="s">
        <v>35</v>
      </c>
      <c r="AV228" t="s">
        <v>42</v>
      </c>
      <c r="AX228" t="s">
        <v>44</v>
      </c>
      <c r="BG228" t="s">
        <v>711</v>
      </c>
      <c r="BI228" t="s">
        <v>86</v>
      </c>
      <c r="BK228" t="s">
        <v>88</v>
      </c>
      <c r="BL228" t="s">
        <v>87</v>
      </c>
      <c r="BM228" t="s">
        <v>57</v>
      </c>
      <c r="BO228" t="s">
        <v>59</v>
      </c>
      <c r="BQ228" t="s">
        <v>61</v>
      </c>
      <c r="BY228" t="s">
        <v>108</v>
      </c>
      <c r="CA228" t="s">
        <v>90</v>
      </c>
      <c r="CC228" t="s">
        <v>69</v>
      </c>
      <c r="CJ228" t="s">
        <v>99</v>
      </c>
      <c r="CL228" t="s">
        <v>100</v>
      </c>
      <c r="CM228" t="s">
        <v>111</v>
      </c>
      <c r="CO228" t="s">
        <v>93</v>
      </c>
    </row>
    <row r="229" spans="1:93" x14ac:dyDescent="0.2">
      <c r="A229">
        <v>2512</v>
      </c>
      <c r="B229">
        <v>11135417681</v>
      </c>
      <c r="C229" t="s">
        <v>2</v>
      </c>
      <c r="J229" t="s">
        <v>699</v>
      </c>
      <c r="M229" t="s">
        <v>116</v>
      </c>
      <c r="P229" t="s">
        <v>84</v>
      </c>
      <c r="Q229" t="s">
        <v>84</v>
      </c>
      <c r="R229" t="s">
        <v>121</v>
      </c>
      <c r="S229" t="s">
        <v>95</v>
      </c>
      <c r="T229" t="s">
        <v>84</v>
      </c>
      <c r="U229" t="s">
        <v>96</v>
      </c>
      <c r="V229" t="s">
        <v>84</v>
      </c>
      <c r="W229" t="s">
        <v>95</v>
      </c>
      <c r="X229" t="s">
        <v>121</v>
      </c>
      <c r="Y229" t="s">
        <v>85</v>
      </c>
      <c r="Z229" t="s">
        <v>84</v>
      </c>
      <c r="AA229" t="s">
        <v>84</v>
      </c>
      <c r="AB229" t="s">
        <v>121</v>
      </c>
      <c r="AC229" t="s">
        <v>121</v>
      </c>
      <c r="AD229" t="s">
        <v>84</v>
      </c>
      <c r="AE229" t="s">
        <v>85</v>
      </c>
      <c r="AF229" t="s">
        <v>95</v>
      </c>
      <c r="AG229" t="s">
        <v>95</v>
      </c>
      <c r="AH229" t="s">
        <v>121</v>
      </c>
      <c r="AI229" t="s">
        <v>121</v>
      </c>
      <c r="AJ229" t="s">
        <v>712</v>
      </c>
      <c r="AK229" t="s">
        <v>713</v>
      </c>
      <c r="AO229" t="s">
        <v>35</v>
      </c>
      <c r="AU229" t="s">
        <v>41</v>
      </c>
      <c r="AV229" t="s">
        <v>42</v>
      </c>
      <c r="AW229" t="s">
        <v>43</v>
      </c>
      <c r="BF229" t="s">
        <v>52</v>
      </c>
      <c r="BG229" t="s">
        <v>714</v>
      </c>
      <c r="BI229" t="s">
        <v>86</v>
      </c>
      <c r="BK229" t="s">
        <v>146</v>
      </c>
      <c r="BL229" t="s">
        <v>146</v>
      </c>
      <c r="BP229" t="s">
        <v>60</v>
      </c>
      <c r="BQ229" t="s">
        <v>61</v>
      </c>
      <c r="BS229" t="s">
        <v>63</v>
      </c>
      <c r="BY229" t="s">
        <v>134</v>
      </c>
      <c r="CA229" t="s">
        <v>90</v>
      </c>
      <c r="CC229" t="s">
        <v>69</v>
      </c>
      <c r="CJ229" t="s">
        <v>99</v>
      </c>
      <c r="CL229" t="s">
        <v>110</v>
      </c>
      <c r="CM229" t="s">
        <v>715</v>
      </c>
      <c r="CO229" t="s">
        <v>102</v>
      </c>
    </row>
    <row r="230" spans="1:93" x14ac:dyDescent="0.2">
      <c r="A230">
        <v>2245</v>
      </c>
      <c r="B230">
        <v>11130907670</v>
      </c>
      <c r="C230" t="s">
        <v>2</v>
      </c>
      <c r="J230" t="s">
        <v>699</v>
      </c>
      <c r="M230" t="s">
        <v>94</v>
      </c>
      <c r="P230" t="s">
        <v>84</v>
      </c>
      <c r="Q230" t="s">
        <v>84</v>
      </c>
      <c r="R230" t="s">
        <v>84</v>
      </c>
      <c r="S230" t="s">
        <v>84</v>
      </c>
      <c r="T230" t="s">
        <v>85</v>
      </c>
      <c r="U230" t="s">
        <v>84</v>
      </c>
      <c r="V230" t="s">
        <v>85</v>
      </c>
      <c r="W230" t="s">
        <v>95</v>
      </c>
      <c r="X230" t="s">
        <v>84</v>
      </c>
      <c r="Y230" t="s">
        <v>85</v>
      </c>
      <c r="Z230" t="s">
        <v>85</v>
      </c>
      <c r="AA230" t="s">
        <v>85</v>
      </c>
      <c r="AB230" t="s">
        <v>85</v>
      </c>
      <c r="AC230" t="s">
        <v>85</v>
      </c>
      <c r="AD230" t="s">
        <v>96</v>
      </c>
      <c r="AE230" t="s">
        <v>85</v>
      </c>
      <c r="AF230" t="s">
        <v>85</v>
      </c>
      <c r="AG230" t="s">
        <v>84</v>
      </c>
      <c r="AH230" t="s">
        <v>85</v>
      </c>
      <c r="AI230" t="s">
        <v>85</v>
      </c>
      <c r="AJ230" t="s">
        <v>716</v>
      </c>
      <c r="AK230" t="s">
        <v>717</v>
      </c>
      <c r="AO230" t="s">
        <v>35</v>
      </c>
      <c r="AQ230" t="s">
        <v>37</v>
      </c>
      <c r="AU230" t="s">
        <v>41</v>
      </c>
      <c r="AW230" t="s">
        <v>43</v>
      </c>
      <c r="BC230" t="s">
        <v>49</v>
      </c>
      <c r="BG230" t="s">
        <v>718</v>
      </c>
      <c r="BI230" t="s">
        <v>133</v>
      </c>
      <c r="BK230" t="s">
        <v>88</v>
      </c>
      <c r="BL230" t="s">
        <v>87</v>
      </c>
      <c r="BM230" t="s">
        <v>57</v>
      </c>
      <c r="BO230" t="s">
        <v>59</v>
      </c>
      <c r="BR230" t="s">
        <v>62</v>
      </c>
      <c r="BY230" t="s">
        <v>108</v>
      </c>
      <c r="CA230" t="s">
        <v>98</v>
      </c>
      <c r="CC230" t="s">
        <v>69</v>
      </c>
      <c r="CJ230" t="s">
        <v>109</v>
      </c>
      <c r="CL230" t="s">
        <v>110</v>
      </c>
      <c r="CM230" t="s">
        <v>111</v>
      </c>
      <c r="CO230" t="s">
        <v>93</v>
      </c>
    </row>
    <row r="231" spans="1:93" x14ac:dyDescent="0.2">
      <c r="A231">
        <v>2154</v>
      </c>
      <c r="B231">
        <v>11130099808</v>
      </c>
      <c r="C231" t="s">
        <v>2</v>
      </c>
      <c r="D231" t="s">
        <v>3</v>
      </c>
      <c r="J231" t="s">
        <v>699</v>
      </c>
      <c r="M231" t="s">
        <v>94</v>
      </c>
      <c r="P231" t="s">
        <v>84</v>
      </c>
      <c r="Q231" t="s">
        <v>84</v>
      </c>
      <c r="R231" t="s">
        <v>84</v>
      </c>
      <c r="S231" t="s">
        <v>85</v>
      </c>
      <c r="T231" t="s">
        <v>84</v>
      </c>
      <c r="U231" t="s">
        <v>85</v>
      </c>
      <c r="V231" t="s">
        <v>84</v>
      </c>
      <c r="W231" t="s">
        <v>85</v>
      </c>
      <c r="X231" t="s">
        <v>85</v>
      </c>
      <c r="Y231" t="s">
        <v>85</v>
      </c>
      <c r="Z231" t="s">
        <v>84</v>
      </c>
      <c r="AA231" t="s">
        <v>85</v>
      </c>
      <c r="AB231" t="s">
        <v>85</v>
      </c>
      <c r="AC231" t="s">
        <v>95</v>
      </c>
      <c r="AD231" t="s">
        <v>95</v>
      </c>
      <c r="AE231" t="s">
        <v>95</v>
      </c>
      <c r="AF231" t="s">
        <v>85</v>
      </c>
      <c r="AG231" t="s">
        <v>85</v>
      </c>
      <c r="AH231" t="s">
        <v>85</v>
      </c>
      <c r="AI231" t="s">
        <v>96</v>
      </c>
      <c r="AM231" t="s">
        <v>33</v>
      </c>
      <c r="AN231" t="s">
        <v>34</v>
      </c>
      <c r="AO231" t="s">
        <v>35</v>
      </c>
      <c r="AS231" t="s">
        <v>39</v>
      </c>
      <c r="BC231" t="s">
        <v>49</v>
      </c>
      <c r="BI231" t="s">
        <v>86</v>
      </c>
      <c r="BK231" t="s">
        <v>87</v>
      </c>
      <c r="BL231" t="s">
        <v>88</v>
      </c>
      <c r="BM231" t="s">
        <v>57</v>
      </c>
      <c r="BT231" t="s">
        <v>64</v>
      </c>
      <c r="BU231" t="s">
        <v>65</v>
      </c>
      <c r="BY231" t="s">
        <v>114</v>
      </c>
      <c r="CA231" t="s">
        <v>98</v>
      </c>
      <c r="CC231" t="s">
        <v>69</v>
      </c>
      <c r="CJ231" t="s">
        <v>109</v>
      </c>
      <c r="CL231" t="s">
        <v>100</v>
      </c>
      <c r="CM231" t="s">
        <v>115</v>
      </c>
      <c r="CO231" t="s">
        <v>93</v>
      </c>
    </row>
    <row r="232" spans="1:93" x14ac:dyDescent="0.2">
      <c r="A232">
        <v>2058</v>
      </c>
      <c r="B232">
        <v>11129003097</v>
      </c>
      <c r="C232" t="s">
        <v>2</v>
      </c>
      <c r="D232" t="s">
        <v>3</v>
      </c>
      <c r="J232" t="s">
        <v>699</v>
      </c>
      <c r="M232" t="s">
        <v>103</v>
      </c>
      <c r="P232" t="s">
        <v>84</v>
      </c>
      <c r="Q232" t="s">
        <v>84</v>
      </c>
      <c r="R232" t="s">
        <v>84</v>
      </c>
      <c r="S232" t="s">
        <v>84</v>
      </c>
      <c r="T232" t="s">
        <v>84</v>
      </c>
      <c r="U232" t="s">
        <v>84</v>
      </c>
      <c r="V232" t="s">
        <v>84</v>
      </c>
      <c r="W232" t="s">
        <v>84</v>
      </c>
      <c r="X232" t="s">
        <v>84</v>
      </c>
      <c r="Y232" t="s">
        <v>84</v>
      </c>
      <c r="Z232" t="s">
        <v>84</v>
      </c>
      <c r="AA232" t="s">
        <v>84</v>
      </c>
      <c r="AB232" t="s">
        <v>84</v>
      </c>
      <c r="AC232" t="s">
        <v>84</v>
      </c>
      <c r="AD232" t="s">
        <v>84</v>
      </c>
      <c r="AE232" t="s">
        <v>95</v>
      </c>
      <c r="AF232" t="s">
        <v>84</v>
      </c>
      <c r="AG232" t="s">
        <v>84</v>
      </c>
      <c r="AH232" t="s">
        <v>95</v>
      </c>
      <c r="AI232" t="s">
        <v>95</v>
      </c>
      <c r="AJ232" t="s">
        <v>719</v>
      </c>
      <c r="AK232" t="s">
        <v>720</v>
      </c>
      <c r="AO232" t="s">
        <v>35</v>
      </c>
      <c r="BG232" t="s">
        <v>721</v>
      </c>
      <c r="BI232" t="s">
        <v>152</v>
      </c>
      <c r="BK232" t="s">
        <v>88</v>
      </c>
      <c r="BL232" t="s">
        <v>87</v>
      </c>
      <c r="BM232" t="s">
        <v>57</v>
      </c>
      <c r="BN232" t="s">
        <v>58</v>
      </c>
      <c r="BY232" t="s">
        <v>89</v>
      </c>
      <c r="CA232" t="s">
        <v>98</v>
      </c>
      <c r="CC232" t="s">
        <v>69</v>
      </c>
      <c r="CJ232" t="s">
        <v>99</v>
      </c>
      <c r="CL232" t="s">
        <v>100</v>
      </c>
      <c r="CM232" t="s">
        <v>722</v>
      </c>
      <c r="CO232" t="s">
        <v>93</v>
      </c>
    </row>
    <row r="233" spans="1:93" x14ac:dyDescent="0.2">
      <c r="A233">
        <v>1718</v>
      </c>
      <c r="B233">
        <v>11125765882</v>
      </c>
      <c r="C233" t="s">
        <v>2</v>
      </c>
      <c r="F233" t="s">
        <v>5</v>
      </c>
      <c r="H233" t="s">
        <v>723</v>
      </c>
      <c r="J233" t="s">
        <v>699</v>
      </c>
      <c r="M233" t="s">
        <v>83</v>
      </c>
      <c r="P233" t="s">
        <v>84</v>
      </c>
      <c r="Q233" t="s">
        <v>84</v>
      </c>
      <c r="R233" t="s">
        <v>84</v>
      </c>
      <c r="S233" t="s">
        <v>84</v>
      </c>
      <c r="T233" t="s">
        <v>84</v>
      </c>
      <c r="U233" t="s">
        <v>84</v>
      </c>
      <c r="V233" t="s">
        <v>84</v>
      </c>
      <c r="W233" t="s">
        <v>85</v>
      </c>
      <c r="X233" t="s">
        <v>121</v>
      </c>
      <c r="Y233" t="s">
        <v>84</v>
      </c>
      <c r="Z233" t="s">
        <v>84</v>
      </c>
      <c r="AA233" t="s">
        <v>84</v>
      </c>
      <c r="AB233" t="s">
        <v>84</v>
      </c>
      <c r="AC233" t="s">
        <v>84</v>
      </c>
      <c r="AD233" t="s">
        <v>84</v>
      </c>
      <c r="AE233" t="s">
        <v>85</v>
      </c>
      <c r="AF233" t="s">
        <v>84</v>
      </c>
      <c r="AG233" t="s">
        <v>84</v>
      </c>
      <c r="AH233" t="s">
        <v>85</v>
      </c>
      <c r="AI233" t="s">
        <v>121</v>
      </c>
      <c r="AJ233" t="s">
        <v>724</v>
      </c>
      <c r="AK233" t="s">
        <v>725</v>
      </c>
      <c r="AN233" t="s">
        <v>34</v>
      </c>
      <c r="AO233" t="s">
        <v>35</v>
      </c>
      <c r="AP233" t="s">
        <v>36</v>
      </c>
      <c r="AS233" t="s">
        <v>39</v>
      </c>
      <c r="AZ233" t="s">
        <v>46</v>
      </c>
      <c r="BI233" t="s">
        <v>141</v>
      </c>
      <c r="BK233" t="s">
        <v>146</v>
      </c>
      <c r="BL233" t="s">
        <v>87</v>
      </c>
      <c r="BO233" t="s">
        <v>59</v>
      </c>
      <c r="BR233" t="s">
        <v>62</v>
      </c>
      <c r="BY233" t="s">
        <v>114</v>
      </c>
      <c r="CA233" t="s">
        <v>98</v>
      </c>
      <c r="CC233" t="s">
        <v>69</v>
      </c>
      <c r="CJ233" t="s">
        <v>109</v>
      </c>
      <c r="CL233" t="s">
        <v>100</v>
      </c>
      <c r="CM233" t="s">
        <v>115</v>
      </c>
      <c r="CO233" t="s">
        <v>93</v>
      </c>
    </row>
    <row r="234" spans="1:93" x14ac:dyDescent="0.2">
      <c r="A234">
        <v>1440</v>
      </c>
      <c r="B234">
        <v>11113188563</v>
      </c>
      <c r="C234" t="s">
        <v>2</v>
      </c>
      <c r="E234" t="s">
        <v>4</v>
      </c>
      <c r="F234" t="s">
        <v>5</v>
      </c>
      <c r="H234" t="s">
        <v>154</v>
      </c>
      <c r="J234" t="s">
        <v>699</v>
      </c>
      <c r="M234" t="s">
        <v>116</v>
      </c>
      <c r="P234" t="s">
        <v>84</v>
      </c>
      <c r="Q234" t="s">
        <v>85</v>
      </c>
      <c r="R234" t="s">
        <v>84</v>
      </c>
      <c r="S234" t="s">
        <v>84</v>
      </c>
      <c r="T234" t="s">
        <v>85</v>
      </c>
      <c r="U234" t="s">
        <v>84</v>
      </c>
      <c r="V234" t="s">
        <v>84</v>
      </c>
      <c r="W234" t="s">
        <v>95</v>
      </c>
      <c r="X234" t="s">
        <v>96</v>
      </c>
      <c r="Y234" t="s">
        <v>85</v>
      </c>
      <c r="Z234" t="s">
        <v>85</v>
      </c>
      <c r="AA234" t="s">
        <v>84</v>
      </c>
      <c r="AB234" t="s">
        <v>95</v>
      </c>
      <c r="AC234" t="s">
        <v>95</v>
      </c>
      <c r="AD234" t="s">
        <v>84</v>
      </c>
      <c r="AE234" t="s">
        <v>95</v>
      </c>
      <c r="AF234" t="s">
        <v>84</v>
      </c>
      <c r="AG234" t="s">
        <v>95</v>
      </c>
      <c r="AH234" t="s">
        <v>121</v>
      </c>
      <c r="AI234" t="s">
        <v>121</v>
      </c>
      <c r="AJ234" t="s">
        <v>726</v>
      </c>
      <c r="AK234" t="s">
        <v>727</v>
      </c>
      <c r="AN234" t="s">
        <v>34</v>
      </c>
      <c r="AP234" t="s">
        <v>36</v>
      </c>
      <c r="AQ234" t="s">
        <v>37</v>
      </c>
      <c r="AV234" t="s">
        <v>42</v>
      </c>
      <c r="BG234" t="s">
        <v>728</v>
      </c>
      <c r="BI234" t="s">
        <v>86</v>
      </c>
      <c r="BK234" t="s">
        <v>146</v>
      </c>
      <c r="BL234" t="s">
        <v>87</v>
      </c>
      <c r="BM234" t="s">
        <v>57</v>
      </c>
      <c r="BN234" t="s">
        <v>58</v>
      </c>
      <c r="BP234" t="s">
        <v>60</v>
      </c>
      <c r="BS234" t="s">
        <v>63</v>
      </c>
      <c r="BY234" t="s">
        <v>97</v>
      </c>
      <c r="CA234" t="s">
        <v>98</v>
      </c>
      <c r="CC234" t="s">
        <v>69</v>
      </c>
      <c r="CJ234" t="s">
        <v>73</v>
      </c>
      <c r="CL234" t="s">
        <v>110</v>
      </c>
      <c r="CO234" t="s">
        <v>102</v>
      </c>
    </row>
    <row r="235" spans="1:93" x14ac:dyDescent="0.2">
      <c r="A235">
        <v>1436</v>
      </c>
      <c r="B235">
        <v>11112953154</v>
      </c>
      <c r="C235" t="s">
        <v>2</v>
      </c>
      <c r="F235" t="s">
        <v>5</v>
      </c>
      <c r="J235" t="s">
        <v>699</v>
      </c>
      <c r="M235" t="s">
        <v>103</v>
      </c>
      <c r="P235" t="s">
        <v>84</v>
      </c>
      <c r="Q235" t="s">
        <v>84</v>
      </c>
      <c r="R235" t="s">
        <v>84</v>
      </c>
      <c r="S235" t="s">
        <v>84</v>
      </c>
      <c r="T235" t="s">
        <v>84</v>
      </c>
      <c r="U235" t="s">
        <v>96</v>
      </c>
      <c r="V235" t="s">
        <v>84</v>
      </c>
      <c r="W235" t="s">
        <v>121</v>
      </c>
      <c r="X235" t="s">
        <v>84</v>
      </c>
      <c r="Y235" t="s">
        <v>84</v>
      </c>
      <c r="Z235" t="s">
        <v>95</v>
      </c>
      <c r="AA235" t="s">
        <v>84</v>
      </c>
      <c r="AB235" t="s">
        <v>85</v>
      </c>
      <c r="AC235" t="s">
        <v>95</v>
      </c>
      <c r="AD235" t="s">
        <v>85</v>
      </c>
      <c r="AE235" t="s">
        <v>96</v>
      </c>
      <c r="AF235" t="s">
        <v>84</v>
      </c>
      <c r="AG235" t="s">
        <v>96</v>
      </c>
      <c r="AH235" t="s">
        <v>121</v>
      </c>
      <c r="AI235" t="s">
        <v>121</v>
      </c>
      <c r="AJ235" t="s">
        <v>729</v>
      </c>
      <c r="AK235" t="s">
        <v>730</v>
      </c>
      <c r="AO235" t="s">
        <v>35</v>
      </c>
      <c r="AP235" t="s">
        <v>36</v>
      </c>
      <c r="AV235" t="s">
        <v>42</v>
      </c>
      <c r="BC235" t="s">
        <v>49</v>
      </c>
      <c r="BI235" t="s">
        <v>141</v>
      </c>
      <c r="BK235" t="s">
        <v>88</v>
      </c>
      <c r="BL235" t="s">
        <v>88</v>
      </c>
      <c r="BQ235" t="s">
        <v>61</v>
      </c>
      <c r="BT235" t="s">
        <v>64</v>
      </c>
      <c r="BU235" t="s">
        <v>65</v>
      </c>
      <c r="BW235" t="s">
        <v>66</v>
      </c>
      <c r="BY235" t="s">
        <v>114</v>
      </c>
      <c r="CA235" t="s">
        <v>90</v>
      </c>
      <c r="CC235" t="s">
        <v>69</v>
      </c>
      <c r="CJ235" t="s">
        <v>91</v>
      </c>
      <c r="CL235" t="s">
        <v>110</v>
      </c>
      <c r="CM235" t="s">
        <v>611</v>
      </c>
      <c r="CO235" t="s">
        <v>93</v>
      </c>
    </row>
    <row r="236" spans="1:93" x14ac:dyDescent="0.2">
      <c r="A236">
        <v>1414</v>
      </c>
      <c r="B236">
        <v>11112232194</v>
      </c>
      <c r="C236" t="s">
        <v>2</v>
      </c>
      <c r="D236" t="s">
        <v>3</v>
      </c>
      <c r="F236" t="s">
        <v>5</v>
      </c>
      <c r="J236" t="s">
        <v>699</v>
      </c>
      <c r="M236" t="s">
        <v>103</v>
      </c>
      <c r="P236" t="s">
        <v>84</v>
      </c>
      <c r="Q236" t="s">
        <v>84</v>
      </c>
      <c r="R236" t="s">
        <v>84</v>
      </c>
      <c r="S236" t="s">
        <v>84</v>
      </c>
      <c r="T236" t="s">
        <v>85</v>
      </c>
      <c r="U236" t="s">
        <v>85</v>
      </c>
      <c r="V236" t="s">
        <v>85</v>
      </c>
      <c r="W236" t="s">
        <v>84</v>
      </c>
      <c r="X236" t="s">
        <v>85</v>
      </c>
      <c r="Y236" t="s">
        <v>95</v>
      </c>
      <c r="Z236" t="s">
        <v>95</v>
      </c>
      <c r="AA236" t="s">
        <v>85</v>
      </c>
      <c r="AB236" t="s">
        <v>84</v>
      </c>
      <c r="AC236" t="s">
        <v>121</v>
      </c>
      <c r="AD236" t="s">
        <v>95</v>
      </c>
      <c r="AE236" t="s">
        <v>95</v>
      </c>
      <c r="AF236" t="s">
        <v>95</v>
      </c>
      <c r="AG236" t="s">
        <v>95</v>
      </c>
      <c r="AH236" t="s">
        <v>95</v>
      </c>
      <c r="AI236" t="s">
        <v>121</v>
      </c>
      <c r="AJ236" t="s">
        <v>731</v>
      </c>
      <c r="AK236" t="s">
        <v>732</v>
      </c>
      <c r="AN236" t="s">
        <v>34</v>
      </c>
      <c r="AP236" t="s">
        <v>36</v>
      </c>
      <c r="AT236" t="s">
        <v>40</v>
      </c>
      <c r="AU236" t="s">
        <v>41</v>
      </c>
      <c r="AX236" t="s">
        <v>44</v>
      </c>
      <c r="BG236" t="s">
        <v>733</v>
      </c>
      <c r="BI236" t="s">
        <v>73</v>
      </c>
      <c r="BK236" t="s">
        <v>107</v>
      </c>
      <c r="BL236" t="s">
        <v>107</v>
      </c>
      <c r="BM236" t="s">
        <v>57</v>
      </c>
      <c r="BN236" t="s">
        <v>58</v>
      </c>
      <c r="BO236" t="s">
        <v>59</v>
      </c>
      <c r="BV236" t="s">
        <v>734</v>
      </c>
      <c r="BY236" t="s">
        <v>114</v>
      </c>
      <c r="CA236" t="s">
        <v>98</v>
      </c>
      <c r="CG236" t="s">
        <v>73</v>
      </c>
      <c r="CJ236" t="s">
        <v>73</v>
      </c>
      <c r="CL236" t="s">
        <v>100</v>
      </c>
      <c r="CO236" t="s">
        <v>93</v>
      </c>
    </row>
    <row r="237" spans="1:93" x14ac:dyDescent="0.2">
      <c r="A237">
        <v>1400</v>
      </c>
      <c r="B237">
        <v>11112143928</v>
      </c>
      <c r="C237" t="s">
        <v>2</v>
      </c>
      <c r="F237" t="s">
        <v>5</v>
      </c>
      <c r="H237" t="s">
        <v>735</v>
      </c>
      <c r="J237" t="s">
        <v>699</v>
      </c>
      <c r="M237" t="s">
        <v>94</v>
      </c>
      <c r="P237" t="s">
        <v>84</v>
      </c>
      <c r="Q237" t="s">
        <v>84</v>
      </c>
      <c r="R237" t="s">
        <v>84</v>
      </c>
      <c r="S237" t="s">
        <v>84</v>
      </c>
      <c r="T237" t="s">
        <v>84</v>
      </c>
      <c r="U237" t="s">
        <v>84</v>
      </c>
      <c r="V237" t="s">
        <v>95</v>
      </c>
      <c r="W237" t="s">
        <v>84</v>
      </c>
      <c r="X237" t="s">
        <v>84</v>
      </c>
      <c r="Y237" t="s">
        <v>85</v>
      </c>
      <c r="Z237" t="s">
        <v>85</v>
      </c>
      <c r="AA237" t="s">
        <v>84</v>
      </c>
      <c r="AB237" t="s">
        <v>84</v>
      </c>
      <c r="AC237" t="s">
        <v>84</v>
      </c>
      <c r="AD237" t="s">
        <v>96</v>
      </c>
      <c r="AE237" t="s">
        <v>84</v>
      </c>
      <c r="AF237" t="s">
        <v>84</v>
      </c>
      <c r="AG237" t="s">
        <v>84</v>
      </c>
      <c r="AH237" t="s">
        <v>84</v>
      </c>
      <c r="AI237" t="s">
        <v>95</v>
      </c>
      <c r="AJ237" t="s">
        <v>736</v>
      </c>
      <c r="AK237" t="s">
        <v>737</v>
      </c>
      <c r="AM237" t="s">
        <v>33</v>
      </c>
      <c r="AN237" t="s">
        <v>34</v>
      </c>
      <c r="AV237" t="s">
        <v>42</v>
      </c>
      <c r="BC237" t="s">
        <v>49</v>
      </c>
      <c r="BG237" t="s">
        <v>738</v>
      </c>
      <c r="BI237" t="s">
        <v>133</v>
      </c>
      <c r="BK237" t="s">
        <v>107</v>
      </c>
      <c r="BL237" t="s">
        <v>107</v>
      </c>
      <c r="BM237" t="s">
        <v>57</v>
      </c>
      <c r="BN237" t="s">
        <v>58</v>
      </c>
      <c r="BO237" t="s">
        <v>59</v>
      </c>
      <c r="BQ237" t="s">
        <v>61</v>
      </c>
      <c r="BY237" t="s">
        <v>134</v>
      </c>
      <c r="CA237" t="s">
        <v>98</v>
      </c>
      <c r="CC237" t="s">
        <v>69</v>
      </c>
      <c r="CJ237" t="s">
        <v>99</v>
      </c>
      <c r="CL237" t="s">
        <v>110</v>
      </c>
      <c r="CM237" t="s">
        <v>739</v>
      </c>
      <c r="CO237" t="s">
        <v>93</v>
      </c>
    </row>
    <row r="238" spans="1:93" x14ac:dyDescent="0.2">
      <c r="A238">
        <v>1385</v>
      </c>
      <c r="B238">
        <v>11111682670</v>
      </c>
      <c r="C238" t="s">
        <v>2</v>
      </c>
      <c r="E238" t="s">
        <v>4</v>
      </c>
      <c r="F238" t="s">
        <v>5</v>
      </c>
      <c r="J238" t="s">
        <v>699</v>
      </c>
      <c r="M238" t="s">
        <v>94</v>
      </c>
      <c r="P238" t="s">
        <v>84</v>
      </c>
      <c r="Q238" t="s">
        <v>84</v>
      </c>
      <c r="R238" t="s">
        <v>84</v>
      </c>
      <c r="S238" t="s">
        <v>84</v>
      </c>
      <c r="T238" t="s">
        <v>84</v>
      </c>
      <c r="U238" t="s">
        <v>84</v>
      </c>
      <c r="V238" t="s">
        <v>84</v>
      </c>
      <c r="W238" t="s">
        <v>84</v>
      </c>
      <c r="X238" t="s">
        <v>84</v>
      </c>
      <c r="Y238" t="s">
        <v>84</v>
      </c>
      <c r="Z238" t="s">
        <v>84</v>
      </c>
      <c r="AA238" t="s">
        <v>84</v>
      </c>
      <c r="AB238" t="s">
        <v>84</v>
      </c>
      <c r="AC238" t="s">
        <v>84</v>
      </c>
      <c r="AD238" t="s">
        <v>84</v>
      </c>
      <c r="AE238" t="s">
        <v>84</v>
      </c>
      <c r="AF238" t="s">
        <v>84</v>
      </c>
      <c r="AG238" t="s">
        <v>84</v>
      </c>
      <c r="AH238" t="s">
        <v>84</v>
      </c>
      <c r="AI238" t="s">
        <v>95</v>
      </c>
      <c r="AR238" t="s">
        <v>38</v>
      </c>
      <c r="AS238" t="s">
        <v>39</v>
      </c>
      <c r="AU238" t="s">
        <v>41</v>
      </c>
      <c r="AV238" t="s">
        <v>42</v>
      </c>
      <c r="BF238" t="s">
        <v>52</v>
      </c>
      <c r="BI238" t="s">
        <v>86</v>
      </c>
      <c r="BK238" t="s">
        <v>87</v>
      </c>
      <c r="BL238" t="s">
        <v>87</v>
      </c>
      <c r="BM238" t="s">
        <v>57</v>
      </c>
      <c r="BO238" t="s">
        <v>59</v>
      </c>
      <c r="BQ238" t="s">
        <v>61</v>
      </c>
      <c r="BR238" t="s">
        <v>62</v>
      </c>
      <c r="BS238" t="s">
        <v>63</v>
      </c>
      <c r="BY238" t="s">
        <v>134</v>
      </c>
      <c r="CA238" t="s">
        <v>98</v>
      </c>
      <c r="CC238" t="s">
        <v>69</v>
      </c>
      <c r="CJ238" t="s">
        <v>109</v>
      </c>
      <c r="CL238" t="s">
        <v>110</v>
      </c>
      <c r="CO238" t="s">
        <v>102</v>
      </c>
    </row>
    <row r="239" spans="1:93" x14ac:dyDescent="0.2">
      <c r="A239">
        <v>1383</v>
      </c>
      <c r="B239">
        <v>11111637362</v>
      </c>
      <c r="C239" t="s">
        <v>2</v>
      </c>
      <c r="D239" t="s">
        <v>3</v>
      </c>
      <c r="F239" t="s">
        <v>5</v>
      </c>
      <c r="J239" t="s">
        <v>699</v>
      </c>
      <c r="M239" t="s">
        <v>103</v>
      </c>
      <c r="P239" t="s">
        <v>84</v>
      </c>
      <c r="Q239" t="s">
        <v>84</v>
      </c>
      <c r="R239" t="s">
        <v>84</v>
      </c>
      <c r="S239" t="s">
        <v>84</v>
      </c>
      <c r="T239" t="s">
        <v>85</v>
      </c>
      <c r="U239" t="s">
        <v>85</v>
      </c>
      <c r="V239" t="s">
        <v>84</v>
      </c>
      <c r="W239" t="s">
        <v>95</v>
      </c>
      <c r="X239" t="s">
        <v>95</v>
      </c>
      <c r="Y239" t="s">
        <v>84</v>
      </c>
      <c r="Z239" t="s">
        <v>84</v>
      </c>
      <c r="AA239" t="s">
        <v>96</v>
      </c>
      <c r="AB239" t="s">
        <v>85</v>
      </c>
      <c r="AC239" t="s">
        <v>84</v>
      </c>
      <c r="AD239" t="s">
        <v>84</v>
      </c>
      <c r="AE239" t="s">
        <v>85</v>
      </c>
      <c r="AF239" t="s">
        <v>96</v>
      </c>
      <c r="AG239" t="s">
        <v>85</v>
      </c>
      <c r="AH239" t="s">
        <v>95</v>
      </c>
      <c r="AI239" t="s">
        <v>95</v>
      </c>
      <c r="AJ239" t="s">
        <v>740</v>
      </c>
      <c r="AK239" t="s">
        <v>741</v>
      </c>
      <c r="AN239" t="s">
        <v>34</v>
      </c>
      <c r="AO239" t="s">
        <v>35</v>
      </c>
      <c r="BI239" t="s">
        <v>141</v>
      </c>
      <c r="BK239" t="s">
        <v>88</v>
      </c>
      <c r="BL239" t="s">
        <v>87</v>
      </c>
      <c r="BM239" t="s">
        <v>57</v>
      </c>
      <c r="BN239" t="s">
        <v>58</v>
      </c>
      <c r="BO239" t="s">
        <v>59</v>
      </c>
      <c r="BY239" t="s">
        <v>89</v>
      </c>
      <c r="CA239" t="s">
        <v>98</v>
      </c>
      <c r="CC239" t="s">
        <v>69</v>
      </c>
      <c r="CJ239" t="s">
        <v>99</v>
      </c>
      <c r="CL239" t="s">
        <v>100</v>
      </c>
      <c r="CM239" t="s">
        <v>153</v>
      </c>
      <c r="CO239" t="s">
        <v>93</v>
      </c>
    </row>
    <row r="240" spans="1:93" x14ac:dyDescent="0.2">
      <c r="A240">
        <v>1349</v>
      </c>
      <c r="B240">
        <v>11110829776</v>
      </c>
      <c r="C240" t="s">
        <v>2</v>
      </c>
      <c r="D240" t="s">
        <v>3</v>
      </c>
      <c r="F240" t="s">
        <v>5</v>
      </c>
      <c r="J240" t="s">
        <v>699</v>
      </c>
      <c r="M240" t="s">
        <v>148</v>
      </c>
      <c r="P240" t="s">
        <v>84</v>
      </c>
      <c r="Q240" t="s">
        <v>84</v>
      </c>
      <c r="R240" t="s">
        <v>84</v>
      </c>
      <c r="S240" t="s">
        <v>84</v>
      </c>
      <c r="T240" t="s">
        <v>95</v>
      </c>
      <c r="U240" t="s">
        <v>84</v>
      </c>
      <c r="V240" t="s">
        <v>84</v>
      </c>
      <c r="W240" t="s">
        <v>84</v>
      </c>
      <c r="X240" t="s">
        <v>84</v>
      </c>
      <c r="Y240" t="s">
        <v>96</v>
      </c>
      <c r="Z240" t="s">
        <v>95</v>
      </c>
      <c r="AA240" t="s">
        <v>85</v>
      </c>
      <c r="AB240" t="s">
        <v>121</v>
      </c>
      <c r="AC240" t="s">
        <v>85</v>
      </c>
      <c r="AD240" t="s">
        <v>95</v>
      </c>
      <c r="AE240" t="s">
        <v>95</v>
      </c>
      <c r="AF240" t="s">
        <v>121</v>
      </c>
      <c r="AG240" t="s">
        <v>84</v>
      </c>
      <c r="AH240" t="s">
        <v>96</v>
      </c>
      <c r="AI240" t="s">
        <v>121</v>
      </c>
      <c r="AJ240" t="s">
        <v>742</v>
      </c>
      <c r="AK240" t="s">
        <v>743</v>
      </c>
      <c r="AP240" t="s">
        <v>36</v>
      </c>
      <c r="AU240" t="s">
        <v>41</v>
      </c>
      <c r="AY240" t="s">
        <v>45</v>
      </c>
      <c r="BG240" t="s">
        <v>744</v>
      </c>
      <c r="BI240" t="s">
        <v>133</v>
      </c>
      <c r="BK240" t="s">
        <v>88</v>
      </c>
      <c r="BL240" t="s">
        <v>107</v>
      </c>
      <c r="BO240" t="s">
        <v>59</v>
      </c>
      <c r="BY240" t="s">
        <v>134</v>
      </c>
      <c r="CA240" t="s">
        <v>98</v>
      </c>
      <c r="CC240" t="s">
        <v>69</v>
      </c>
      <c r="CJ240" t="s">
        <v>99</v>
      </c>
      <c r="CL240" t="s">
        <v>110</v>
      </c>
      <c r="CM240" t="s">
        <v>745</v>
      </c>
      <c r="CO240" t="s">
        <v>102</v>
      </c>
    </row>
    <row r="241" spans="1:93" x14ac:dyDescent="0.2">
      <c r="A241">
        <v>1324</v>
      </c>
      <c r="B241">
        <v>11110390457</v>
      </c>
      <c r="C241" t="s">
        <v>2</v>
      </c>
      <c r="D241" t="s">
        <v>3</v>
      </c>
      <c r="F241" t="s">
        <v>5</v>
      </c>
      <c r="J241" t="s">
        <v>699</v>
      </c>
      <c r="M241" t="s">
        <v>83</v>
      </c>
      <c r="P241" t="s">
        <v>85</v>
      </c>
      <c r="Q241" t="s">
        <v>85</v>
      </c>
      <c r="R241" t="s">
        <v>85</v>
      </c>
      <c r="S241" t="s">
        <v>85</v>
      </c>
      <c r="T241" t="s">
        <v>85</v>
      </c>
      <c r="U241" t="s">
        <v>85</v>
      </c>
      <c r="V241" t="s">
        <v>85</v>
      </c>
      <c r="W241" t="s">
        <v>85</v>
      </c>
      <c r="X241" t="s">
        <v>85</v>
      </c>
      <c r="Y241" t="s">
        <v>85</v>
      </c>
      <c r="Z241" t="s">
        <v>85</v>
      </c>
      <c r="AA241" t="s">
        <v>85</v>
      </c>
      <c r="AB241" t="s">
        <v>85</v>
      </c>
      <c r="AC241" t="s">
        <v>85</v>
      </c>
      <c r="AD241" t="s">
        <v>95</v>
      </c>
      <c r="AE241" t="s">
        <v>95</v>
      </c>
      <c r="AF241" t="s">
        <v>95</v>
      </c>
      <c r="AG241" t="s">
        <v>85</v>
      </c>
      <c r="AH241" t="s">
        <v>95</v>
      </c>
      <c r="AI241" t="s">
        <v>121</v>
      </c>
      <c r="AJ241" t="s">
        <v>746</v>
      </c>
      <c r="AK241" t="s">
        <v>747</v>
      </c>
      <c r="AP241" t="s">
        <v>36</v>
      </c>
      <c r="AT241" t="s">
        <v>40</v>
      </c>
      <c r="AV241" t="s">
        <v>42</v>
      </c>
      <c r="AX241" t="s">
        <v>44</v>
      </c>
      <c r="BG241" t="s">
        <v>748</v>
      </c>
      <c r="BI241" t="s">
        <v>133</v>
      </c>
      <c r="BK241" t="s">
        <v>87</v>
      </c>
      <c r="BL241" t="s">
        <v>146</v>
      </c>
      <c r="BN241" t="s">
        <v>58</v>
      </c>
      <c r="BQ241" t="s">
        <v>61</v>
      </c>
      <c r="BY241" t="s">
        <v>114</v>
      </c>
      <c r="CA241" t="s">
        <v>98</v>
      </c>
      <c r="CC241" t="s">
        <v>69</v>
      </c>
      <c r="CJ241" t="s">
        <v>99</v>
      </c>
      <c r="CL241" t="s">
        <v>100</v>
      </c>
      <c r="CM241" t="s">
        <v>749</v>
      </c>
      <c r="CO241" t="s">
        <v>93</v>
      </c>
    </row>
    <row r="242" spans="1:93" x14ac:dyDescent="0.2">
      <c r="A242">
        <v>1175</v>
      </c>
      <c r="B242">
        <v>11101514803</v>
      </c>
      <c r="C242" t="s">
        <v>2</v>
      </c>
      <c r="D242" t="s">
        <v>3</v>
      </c>
      <c r="F242" t="s">
        <v>5</v>
      </c>
      <c r="J242" t="s">
        <v>699</v>
      </c>
      <c r="M242" t="s">
        <v>83</v>
      </c>
      <c r="P242" t="s">
        <v>84</v>
      </c>
      <c r="Q242" t="s">
        <v>84</v>
      </c>
      <c r="R242" t="s">
        <v>85</v>
      </c>
      <c r="S242" t="s">
        <v>84</v>
      </c>
      <c r="T242" t="s">
        <v>95</v>
      </c>
      <c r="U242" t="s">
        <v>85</v>
      </c>
      <c r="V242" t="s">
        <v>84</v>
      </c>
      <c r="W242" t="s">
        <v>84</v>
      </c>
      <c r="X242" t="s">
        <v>84</v>
      </c>
      <c r="Y242" t="s">
        <v>85</v>
      </c>
      <c r="Z242" t="s">
        <v>85</v>
      </c>
      <c r="AA242" t="s">
        <v>95</v>
      </c>
      <c r="AB242" t="s">
        <v>84</v>
      </c>
      <c r="AC242" t="s">
        <v>95</v>
      </c>
      <c r="AD242" t="s">
        <v>84</v>
      </c>
      <c r="AE242" t="s">
        <v>95</v>
      </c>
      <c r="AF242" t="s">
        <v>84</v>
      </c>
      <c r="AG242" t="s">
        <v>85</v>
      </c>
      <c r="AH242" t="s">
        <v>121</v>
      </c>
      <c r="AI242" t="s">
        <v>121</v>
      </c>
      <c r="AJ242" t="s">
        <v>679</v>
      </c>
      <c r="AK242" t="s">
        <v>279</v>
      </c>
      <c r="AY242" t="s">
        <v>45</v>
      </c>
      <c r="BG242" t="s">
        <v>750</v>
      </c>
      <c r="BI242" t="s">
        <v>133</v>
      </c>
      <c r="BK242" t="s">
        <v>87</v>
      </c>
      <c r="BL242" t="s">
        <v>87</v>
      </c>
      <c r="BM242" t="s">
        <v>57</v>
      </c>
      <c r="BY242" t="s">
        <v>380</v>
      </c>
      <c r="CA242" t="s">
        <v>90</v>
      </c>
      <c r="CC242" t="s">
        <v>69</v>
      </c>
      <c r="CJ242" t="s">
        <v>91</v>
      </c>
      <c r="CL242" t="s">
        <v>100</v>
      </c>
      <c r="CM242" t="s">
        <v>751</v>
      </c>
      <c r="CO242" t="s">
        <v>102</v>
      </c>
    </row>
    <row r="243" spans="1:93" x14ac:dyDescent="0.2">
      <c r="A243">
        <v>1063</v>
      </c>
      <c r="B243">
        <v>11090287442</v>
      </c>
      <c r="C243" t="s">
        <v>2</v>
      </c>
      <c r="D243" t="s">
        <v>3</v>
      </c>
      <c r="F243" t="s">
        <v>5</v>
      </c>
      <c r="J243" t="s">
        <v>699</v>
      </c>
      <c r="M243" t="s">
        <v>116</v>
      </c>
      <c r="P243" t="s">
        <v>84</v>
      </c>
      <c r="Q243" t="s">
        <v>84</v>
      </c>
      <c r="R243" t="s">
        <v>84</v>
      </c>
      <c r="S243" t="s">
        <v>84</v>
      </c>
      <c r="T243" t="s">
        <v>85</v>
      </c>
      <c r="U243" t="s">
        <v>85</v>
      </c>
      <c r="V243" t="s">
        <v>84</v>
      </c>
      <c r="W243" t="s">
        <v>84</v>
      </c>
      <c r="X243" t="s">
        <v>95</v>
      </c>
      <c r="Y243" t="s">
        <v>85</v>
      </c>
      <c r="Z243" t="s">
        <v>84</v>
      </c>
      <c r="AA243" t="s">
        <v>85</v>
      </c>
      <c r="AB243" t="s">
        <v>85</v>
      </c>
      <c r="AC243" t="s">
        <v>95</v>
      </c>
      <c r="AD243" t="s">
        <v>95</v>
      </c>
      <c r="AE243" t="s">
        <v>85</v>
      </c>
      <c r="AF243" t="s">
        <v>85</v>
      </c>
      <c r="AG243" t="s">
        <v>85</v>
      </c>
      <c r="AH243" t="s">
        <v>95</v>
      </c>
      <c r="AI243" t="s">
        <v>95</v>
      </c>
      <c r="AJ243" t="s">
        <v>752</v>
      </c>
      <c r="AK243" t="s">
        <v>753</v>
      </c>
      <c r="AN243" t="s">
        <v>34</v>
      </c>
      <c r="AP243" t="s">
        <v>36</v>
      </c>
      <c r="AQ243" t="s">
        <v>37</v>
      </c>
      <c r="AU243" t="s">
        <v>41</v>
      </c>
      <c r="BC243" t="s">
        <v>49</v>
      </c>
      <c r="BG243" t="s">
        <v>754</v>
      </c>
      <c r="BI243" t="s">
        <v>86</v>
      </c>
      <c r="BK243" t="s">
        <v>88</v>
      </c>
      <c r="BL243" t="s">
        <v>87</v>
      </c>
      <c r="BO243" t="s">
        <v>59</v>
      </c>
      <c r="BR243" t="s">
        <v>62</v>
      </c>
      <c r="BS243" t="s">
        <v>63</v>
      </c>
      <c r="BY243" t="s">
        <v>134</v>
      </c>
      <c r="CA243" t="s">
        <v>98</v>
      </c>
      <c r="CC243" t="s">
        <v>69</v>
      </c>
      <c r="CJ243" t="s">
        <v>125</v>
      </c>
      <c r="CL243" t="s">
        <v>110</v>
      </c>
      <c r="CM243" t="s">
        <v>755</v>
      </c>
      <c r="CO243" t="s">
        <v>93</v>
      </c>
    </row>
    <row r="244" spans="1:93" x14ac:dyDescent="0.2">
      <c r="A244">
        <v>751</v>
      </c>
      <c r="B244">
        <v>11071037707</v>
      </c>
      <c r="C244" t="s">
        <v>2</v>
      </c>
      <c r="D244" t="s">
        <v>3</v>
      </c>
      <c r="F244" t="s">
        <v>5</v>
      </c>
      <c r="J244" t="s">
        <v>699</v>
      </c>
      <c r="M244" t="s">
        <v>94</v>
      </c>
      <c r="P244" t="s">
        <v>84</v>
      </c>
      <c r="Q244" t="s">
        <v>84</v>
      </c>
      <c r="R244" t="s">
        <v>84</v>
      </c>
      <c r="S244" t="s">
        <v>84</v>
      </c>
      <c r="T244" t="s">
        <v>84</v>
      </c>
      <c r="U244" t="s">
        <v>84</v>
      </c>
      <c r="V244" t="s">
        <v>84</v>
      </c>
      <c r="W244" t="s">
        <v>85</v>
      </c>
      <c r="X244" t="s">
        <v>84</v>
      </c>
      <c r="Y244" t="s">
        <v>84</v>
      </c>
      <c r="Z244" t="s">
        <v>85</v>
      </c>
      <c r="AA244" t="s">
        <v>84</v>
      </c>
      <c r="AB244" t="s">
        <v>84</v>
      </c>
      <c r="AC244" t="s">
        <v>84</v>
      </c>
      <c r="AD244" t="s">
        <v>84</v>
      </c>
      <c r="AE244" t="s">
        <v>85</v>
      </c>
      <c r="AF244" t="s">
        <v>84</v>
      </c>
      <c r="AG244" t="s">
        <v>85</v>
      </c>
      <c r="AH244" t="s">
        <v>85</v>
      </c>
      <c r="AI244" t="s">
        <v>85</v>
      </c>
      <c r="AJ244" t="s">
        <v>756</v>
      </c>
      <c r="AK244" t="s">
        <v>757</v>
      </c>
      <c r="AN244" t="s">
        <v>34</v>
      </c>
      <c r="AO244" t="s">
        <v>35</v>
      </c>
      <c r="AS244" t="s">
        <v>39</v>
      </c>
      <c r="AW244" t="s">
        <v>43</v>
      </c>
      <c r="AX244" t="s">
        <v>44</v>
      </c>
      <c r="BG244" t="s">
        <v>758</v>
      </c>
      <c r="BI244" t="s">
        <v>86</v>
      </c>
      <c r="BK244" t="s">
        <v>88</v>
      </c>
      <c r="BL244" t="s">
        <v>87</v>
      </c>
      <c r="BM244" t="s">
        <v>57</v>
      </c>
      <c r="BQ244" t="s">
        <v>61</v>
      </c>
      <c r="BY244" t="s">
        <v>108</v>
      </c>
      <c r="CA244" t="s">
        <v>90</v>
      </c>
      <c r="CC244" t="s">
        <v>69</v>
      </c>
      <c r="CJ244" t="s">
        <v>99</v>
      </c>
      <c r="CL244" t="s">
        <v>100</v>
      </c>
      <c r="CM244" t="s">
        <v>111</v>
      </c>
      <c r="CO244" t="s">
        <v>93</v>
      </c>
    </row>
    <row r="245" spans="1:93" s="10" customFormat="1" x14ac:dyDescent="0.2">
      <c r="A245" s="7" t="s">
        <v>759</v>
      </c>
      <c r="B245" s="8">
        <f>COUNT(B4:B244)</f>
        <v>241</v>
      </c>
      <c r="C245" s="8">
        <f>COUNTIF(C4:C244,"Live")</f>
        <v>241</v>
      </c>
      <c r="D245" s="8">
        <f>COUNTIF(D4:D244,"Work")</f>
        <v>125</v>
      </c>
      <c r="E245" s="8">
        <f>COUNTIF(E4:E244,"Attend School")</f>
        <v>11</v>
      </c>
      <c r="F245" s="8">
        <f>COUNTIF(F4:F244,"Shop")</f>
        <v>169</v>
      </c>
      <c r="G245" s="8">
        <f>COUNTIF(G4:G244,"nothing")</f>
        <v>0</v>
      </c>
      <c r="H245" s="8">
        <f>COUNTIF(H4:H244,"*")</f>
        <v>30</v>
      </c>
      <c r="I245" s="8" t="s">
        <v>760</v>
      </c>
      <c r="J245" s="8">
        <f>COUNTIF(J4:J244,"*")</f>
        <v>241</v>
      </c>
      <c r="K245" s="7" t="s">
        <v>761</v>
      </c>
      <c r="L245" s="8" t="s">
        <v>760</v>
      </c>
      <c r="M245" s="8">
        <f>COUNTIF(M4:M244,"*")</f>
        <v>241</v>
      </c>
      <c r="N245" s="7" t="s">
        <v>760</v>
      </c>
      <c r="O245" s="7"/>
      <c r="P245" s="8">
        <f t="shared" ref="P245:AI245" si="0">COUNTIF(P4:P244,"*")</f>
        <v>241</v>
      </c>
      <c r="Q245" s="8">
        <f t="shared" si="0"/>
        <v>241</v>
      </c>
      <c r="R245" s="8">
        <f t="shared" si="0"/>
        <v>241</v>
      </c>
      <c r="S245" s="8">
        <f t="shared" si="0"/>
        <v>241</v>
      </c>
      <c r="T245" s="8">
        <f t="shared" si="0"/>
        <v>241</v>
      </c>
      <c r="U245" s="8">
        <f t="shared" si="0"/>
        <v>241</v>
      </c>
      <c r="V245" s="8">
        <f t="shared" si="0"/>
        <v>241</v>
      </c>
      <c r="W245" s="8">
        <f t="shared" si="0"/>
        <v>241</v>
      </c>
      <c r="X245" s="8">
        <f t="shared" si="0"/>
        <v>241</v>
      </c>
      <c r="Y245" s="8">
        <f t="shared" si="0"/>
        <v>241</v>
      </c>
      <c r="Z245" s="8">
        <f t="shared" si="0"/>
        <v>241</v>
      </c>
      <c r="AA245" s="8">
        <f t="shared" si="0"/>
        <v>241</v>
      </c>
      <c r="AB245" s="8">
        <f t="shared" si="0"/>
        <v>241</v>
      </c>
      <c r="AC245" s="8">
        <f t="shared" si="0"/>
        <v>241</v>
      </c>
      <c r="AD245" s="8">
        <f t="shared" si="0"/>
        <v>241</v>
      </c>
      <c r="AE245" s="8">
        <f t="shared" si="0"/>
        <v>241</v>
      </c>
      <c r="AF245" s="8">
        <f t="shared" si="0"/>
        <v>241</v>
      </c>
      <c r="AG245" s="8">
        <f t="shared" si="0"/>
        <v>241</v>
      </c>
      <c r="AH245" s="8">
        <f t="shared" si="0"/>
        <v>241</v>
      </c>
      <c r="AI245" s="8">
        <f t="shared" si="0"/>
        <v>241</v>
      </c>
      <c r="AJ245" s="9" t="s">
        <v>802</v>
      </c>
      <c r="AK245" s="9" t="s">
        <v>802</v>
      </c>
      <c r="AL245" s="9"/>
      <c r="AM245" s="8">
        <f t="shared" ref="AM245:BF245" si="1">COUNTIF(AM4:AM244,"*")</f>
        <v>52</v>
      </c>
      <c r="AN245" s="8">
        <f t="shared" si="1"/>
        <v>101</v>
      </c>
      <c r="AO245" s="8">
        <f t="shared" si="1"/>
        <v>78</v>
      </c>
      <c r="AP245" s="8">
        <f t="shared" si="1"/>
        <v>90</v>
      </c>
      <c r="AQ245" s="8">
        <f t="shared" si="1"/>
        <v>56</v>
      </c>
      <c r="AR245" s="8">
        <f t="shared" si="1"/>
        <v>54</v>
      </c>
      <c r="AS245" s="8">
        <f t="shared" si="1"/>
        <v>34</v>
      </c>
      <c r="AT245" s="8">
        <f t="shared" si="1"/>
        <v>33</v>
      </c>
      <c r="AU245" s="8">
        <f t="shared" si="1"/>
        <v>53</v>
      </c>
      <c r="AV245" s="8">
        <f t="shared" si="1"/>
        <v>53</v>
      </c>
      <c r="AW245" s="8">
        <f t="shared" si="1"/>
        <v>20</v>
      </c>
      <c r="AX245" s="8">
        <f t="shared" si="1"/>
        <v>44</v>
      </c>
      <c r="AY245" s="8">
        <f t="shared" si="1"/>
        <v>41</v>
      </c>
      <c r="AZ245" s="8">
        <f t="shared" si="1"/>
        <v>48</v>
      </c>
      <c r="BA245" s="8">
        <f t="shared" si="1"/>
        <v>30</v>
      </c>
      <c r="BB245" s="8">
        <f t="shared" si="1"/>
        <v>38</v>
      </c>
      <c r="BC245" s="8">
        <f t="shared" si="1"/>
        <v>40</v>
      </c>
      <c r="BD245" s="8">
        <f t="shared" si="1"/>
        <v>21</v>
      </c>
      <c r="BE245" s="8">
        <f t="shared" si="1"/>
        <v>30</v>
      </c>
      <c r="BF245" s="8">
        <f t="shared" si="1"/>
        <v>13</v>
      </c>
      <c r="BG245" s="9" t="s">
        <v>802</v>
      </c>
      <c r="BH245" s="7" t="s">
        <v>760</v>
      </c>
      <c r="BI245" s="8">
        <f>COUNTIF(BI4:BI244,"*")</f>
        <v>241</v>
      </c>
      <c r="BJ245" s="7" t="s">
        <v>760</v>
      </c>
      <c r="BK245" s="8">
        <f t="shared" ref="BK245:BW245" si="2">COUNTIF(BK4:BK244,"*")</f>
        <v>241</v>
      </c>
      <c r="BL245" s="8">
        <f t="shared" si="2"/>
        <v>241</v>
      </c>
      <c r="BM245" s="8">
        <f t="shared" si="2"/>
        <v>168</v>
      </c>
      <c r="BN245" s="8">
        <f t="shared" si="2"/>
        <v>125</v>
      </c>
      <c r="BO245" s="8">
        <f t="shared" si="2"/>
        <v>119</v>
      </c>
      <c r="BP245" s="8">
        <f t="shared" si="2"/>
        <v>66</v>
      </c>
      <c r="BQ245" s="8">
        <f t="shared" si="2"/>
        <v>64</v>
      </c>
      <c r="BR245" s="8">
        <f t="shared" si="2"/>
        <v>56</v>
      </c>
      <c r="BS245" s="8">
        <f t="shared" si="2"/>
        <v>36</v>
      </c>
      <c r="BT245" s="8">
        <f t="shared" si="2"/>
        <v>20</v>
      </c>
      <c r="BU245" s="8">
        <f t="shared" si="2"/>
        <v>20</v>
      </c>
      <c r="BV245" s="8">
        <f t="shared" si="2"/>
        <v>9</v>
      </c>
      <c r="BW245" s="8">
        <f t="shared" si="2"/>
        <v>8</v>
      </c>
      <c r="BX245" s="7" t="s">
        <v>760</v>
      </c>
      <c r="BY245" s="8">
        <f>COUNTIF(BY4:BY244,"*")</f>
        <v>241</v>
      </c>
      <c r="BZ245" s="7" t="s">
        <v>760</v>
      </c>
      <c r="CA245" s="8">
        <f t="shared" ref="CA245:CH245" si="3">COUNTIF(CA4:CA244,"*")</f>
        <v>241</v>
      </c>
      <c r="CB245" s="8">
        <f t="shared" si="3"/>
        <v>0</v>
      </c>
      <c r="CC245" s="8">
        <f t="shared" si="3"/>
        <v>232</v>
      </c>
      <c r="CD245" s="8">
        <f t="shared" si="3"/>
        <v>0</v>
      </c>
      <c r="CE245" s="8">
        <f t="shared" si="3"/>
        <v>1</v>
      </c>
      <c r="CF245" s="8">
        <f t="shared" si="3"/>
        <v>0</v>
      </c>
      <c r="CG245" s="8">
        <f t="shared" si="3"/>
        <v>9</v>
      </c>
      <c r="CH245" s="8">
        <f t="shared" si="3"/>
        <v>0</v>
      </c>
      <c r="CI245" s="7" t="s">
        <v>760</v>
      </c>
      <c r="CJ245" s="8">
        <f>COUNTIF(CJ4:CJ244,"*")</f>
        <v>241</v>
      </c>
      <c r="CK245" s="7" t="s">
        <v>760</v>
      </c>
      <c r="CL245" s="8">
        <f>COUNTIF(CL4:CL244,"*")</f>
        <v>241</v>
      </c>
      <c r="CM245" s="8">
        <f>COUNTIF(CM4:CM244,"*")</f>
        <v>191</v>
      </c>
      <c r="CN245" s="7" t="s">
        <v>760</v>
      </c>
      <c r="CO245" s="8">
        <f>COUNTIF(CO4:CO244,"*")</f>
        <v>241</v>
      </c>
    </row>
    <row r="246" spans="1:93" s="10" customFormat="1" x14ac:dyDescent="0.2">
      <c r="A246" s="7" t="s">
        <v>762</v>
      </c>
      <c r="C246" s="11">
        <f t="shared" ref="C246:H246" si="4">SUM(C245/$B$245)</f>
        <v>1</v>
      </c>
      <c r="D246" s="11">
        <f t="shared" si="4"/>
        <v>0.51867219917012453</v>
      </c>
      <c r="E246" s="11">
        <f t="shared" si="4"/>
        <v>4.5643153526970952E-2</v>
      </c>
      <c r="F246" s="11">
        <f t="shared" si="4"/>
        <v>0.70124481327800825</v>
      </c>
      <c r="G246" s="11">
        <f t="shared" si="4"/>
        <v>0</v>
      </c>
      <c r="H246" s="11">
        <f t="shared" si="4"/>
        <v>0.12448132780082988</v>
      </c>
      <c r="I246" s="11" t="s">
        <v>763</v>
      </c>
      <c r="J246" s="8">
        <f>COUNTIF($J$4:$J$244,"Plainfield")</f>
        <v>0</v>
      </c>
      <c r="K246" s="11">
        <f>SUM(J246/$J$245)</f>
        <v>0</v>
      </c>
      <c r="L246" s="11" t="s">
        <v>135</v>
      </c>
      <c r="M246" s="8">
        <f>COUNTIF($M$4:$M$244,"0 to 3*")</f>
        <v>14</v>
      </c>
      <c r="N246" s="7" t="s">
        <v>121</v>
      </c>
      <c r="O246" s="7"/>
      <c r="P246" s="8">
        <f t="shared" ref="P246:AI246" si="5">COUNTIF(P$4:P$244,"Not at all*")</f>
        <v>0</v>
      </c>
      <c r="Q246" s="8">
        <f t="shared" si="5"/>
        <v>1</v>
      </c>
      <c r="R246" s="8">
        <f t="shared" si="5"/>
        <v>1</v>
      </c>
      <c r="S246" s="8">
        <f t="shared" si="5"/>
        <v>0</v>
      </c>
      <c r="T246" s="8">
        <f t="shared" si="5"/>
        <v>5</v>
      </c>
      <c r="U246" s="8">
        <f t="shared" si="5"/>
        <v>2</v>
      </c>
      <c r="V246" s="8">
        <f t="shared" si="5"/>
        <v>6</v>
      </c>
      <c r="W246" s="8">
        <f t="shared" si="5"/>
        <v>9</v>
      </c>
      <c r="X246" s="8">
        <f t="shared" si="5"/>
        <v>7</v>
      </c>
      <c r="Y246" s="8">
        <f t="shared" si="5"/>
        <v>5</v>
      </c>
      <c r="Z246" s="8">
        <f t="shared" si="5"/>
        <v>11</v>
      </c>
      <c r="AA246" s="8">
        <f t="shared" si="5"/>
        <v>5</v>
      </c>
      <c r="AB246" s="8">
        <f t="shared" si="5"/>
        <v>7</v>
      </c>
      <c r="AC246" s="8">
        <f t="shared" si="5"/>
        <v>17</v>
      </c>
      <c r="AD246" s="8">
        <f t="shared" si="5"/>
        <v>13</v>
      </c>
      <c r="AE246" s="8">
        <f t="shared" si="5"/>
        <v>8</v>
      </c>
      <c r="AF246" s="8">
        <f t="shared" si="5"/>
        <v>8</v>
      </c>
      <c r="AG246" s="8">
        <f t="shared" si="5"/>
        <v>5</v>
      </c>
      <c r="AH246" s="8">
        <f t="shared" si="5"/>
        <v>29</v>
      </c>
      <c r="AI246" s="8">
        <f t="shared" si="5"/>
        <v>78</v>
      </c>
      <c r="AJ246" s="9" t="s">
        <v>764</v>
      </c>
      <c r="AK246" s="9" t="s">
        <v>764</v>
      </c>
      <c r="AL246" s="9"/>
      <c r="AM246" s="11">
        <f>SUM(AM245/$AO$248)</f>
        <v>0.21576763485477179</v>
      </c>
      <c r="AN246" s="11">
        <f t="shared" ref="AN246:BF246" si="6">SUM(AN245/$AO$248)</f>
        <v>0.41908713692946059</v>
      </c>
      <c r="AO246" s="11">
        <f t="shared" si="6"/>
        <v>0.32365145228215769</v>
      </c>
      <c r="AP246" s="11">
        <f t="shared" si="6"/>
        <v>0.37344398340248963</v>
      </c>
      <c r="AQ246" s="11">
        <f t="shared" si="6"/>
        <v>0.23236514522821577</v>
      </c>
      <c r="AR246" s="11">
        <f t="shared" si="6"/>
        <v>0.22406639004149378</v>
      </c>
      <c r="AS246" s="11">
        <f t="shared" si="6"/>
        <v>0.14107883817427386</v>
      </c>
      <c r="AT246" s="11">
        <f t="shared" si="6"/>
        <v>0.13692946058091288</v>
      </c>
      <c r="AU246" s="11">
        <f t="shared" si="6"/>
        <v>0.21991701244813278</v>
      </c>
      <c r="AV246" s="11">
        <f t="shared" si="6"/>
        <v>0.21991701244813278</v>
      </c>
      <c r="AW246" s="11">
        <f t="shared" si="6"/>
        <v>8.2987551867219914E-2</v>
      </c>
      <c r="AX246" s="11">
        <f t="shared" si="6"/>
        <v>0.18257261410788381</v>
      </c>
      <c r="AY246" s="11">
        <f t="shared" si="6"/>
        <v>0.17012448132780084</v>
      </c>
      <c r="AZ246" s="11">
        <f t="shared" si="6"/>
        <v>0.19917012448132779</v>
      </c>
      <c r="BA246" s="11">
        <f t="shared" si="6"/>
        <v>0.12448132780082988</v>
      </c>
      <c r="BB246" s="11">
        <f t="shared" si="6"/>
        <v>0.15767634854771784</v>
      </c>
      <c r="BC246" s="11">
        <f t="shared" si="6"/>
        <v>0.16597510373443983</v>
      </c>
      <c r="BD246" s="11">
        <f t="shared" si="6"/>
        <v>8.7136929460580909E-2</v>
      </c>
      <c r="BE246" s="11">
        <f t="shared" si="6"/>
        <v>0.12448132780082988</v>
      </c>
      <c r="BF246" s="11">
        <f t="shared" si="6"/>
        <v>5.3941908713692949E-2</v>
      </c>
      <c r="BG246" s="9" t="s">
        <v>764</v>
      </c>
      <c r="BH246" s="7" t="s">
        <v>302</v>
      </c>
      <c r="BI246" s="8">
        <f>COUNTIF(BI4:BI244,"not at all*")</f>
        <v>3</v>
      </c>
      <c r="BJ246" s="7" t="s">
        <v>146</v>
      </c>
      <c r="BK246" s="8">
        <f>COUNTIF(BK$4:BK$244,"not at all*")</f>
        <v>41</v>
      </c>
      <c r="BL246" s="8">
        <f>COUNTIF(BL$4:BL$244,"not at all*")</f>
        <v>23</v>
      </c>
      <c r="BM246" s="11">
        <f>SUM(BM245/$BO$248)</f>
        <v>0.69709543568464727</v>
      </c>
      <c r="BN246" s="11">
        <f t="shared" ref="BN246:BW246" si="7">SUM(BN245/$BO$248)</f>
        <v>0.51867219917012453</v>
      </c>
      <c r="BO246" s="11">
        <f t="shared" si="7"/>
        <v>0.49377593360995853</v>
      </c>
      <c r="BP246" s="11">
        <f t="shared" si="7"/>
        <v>0.27385892116182575</v>
      </c>
      <c r="BQ246" s="11">
        <f t="shared" si="7"/>
        <v>0.26556016597510373</v>
      </c>
      <c r="BR246" s="11">
        <f t="shared" si="7"/>
        <v>0.23236514522821577</v>
      </c>
      <c r="BS246" s="11">
        <f t="shared" si="7"/>
        <v>0.14937759336099585</v>
      </c>
      <c r="BT246" s="11">
        <f t="shared" si="7"/>
        <v>8.2987551867219914E-2</v>
      </c>
      <c r="BU246" s="11">
        <f t="shared" si="7"/>
        <v>8.2987551867219914E-2</v>
      </c>
      <c r="BV246" s="11">
        <f t="shared" si="7"/>
        <v>3.7344398340248962E-2</v>
      </c>
      <c r="BW246" s="11">
        <f t="shared" si="7"/>
        <v>3.3195020746887967E-2</v>
      </c>
      <c r="BX246" s="7" t="s">
        <v>765</v>
      </c>
      <c r="BY246" s="8">
        <f>COUNTIF(BY$4:BY$244,"Under 18*")</f>
        <v>0</v>
      </c>
      <c r="BZ246" s="7" t="s">
        <v>766</v>
      </c>
      <c r="CA246" s="8">
        <f>COUNTIF(CA$4:CA$244,"male*")</f>
        <v>62</v>
      </c>
      <c r="CC246" s="11">
        <f>SUM(CC245/$CE$247)</f>
        <v>0.96265560165975106</v>
      </c>
      <c r="CD246" s="11">
        <f t="shared" ref="CD246:CH246" si="8">SUM(CD245/$CE$247)</f>
        <v>0</v>
      </c>
      <c r="CE246" s="11">
        <f t="shared" si="8"/>
        <v>4.1493775933609959E-3</v>
      </c>
      <c r="CF246" s="11">
        <f t="shared" si="8"/>
        <v>0</v>
      </c>
      <c r="CG246" s="11">
        <f t="shared" si="8"/>
        <v>3.7344398340248962E-2</v>
      </c>
      <c r="CH246" s="11">
        <f t="shared" si="8"/>
        <v>0</v>
      </c>
      <c r="CI246" s="7" t="s">
        <v>341</v>
      </c>
      <c r="CJ246" s="8">
        <f>COUNTIF(CJ$4:CJ$244,"less than*")</f>
        <v>1</v>
      </c>
      <c r="CK246" s="7" t="s">
        <v>110</v>
      </c>
      <c r="CL246" s="8">
        <f>COUNTIF(CL$4:CL$244,"below*")</f>
        <v>94</v>
      </c>
      <c r="CM246" s="9" t="s">
        <v>802</v>
      </c>
      <c r="CN246" s="7" t="s">
        <v>102</v>
      </c>
      <c r="CO246" s="8">
        <f>COUNTIF(CO$4:CO$244,"YEs*")</f>
        <v>88</v>
      </c>
    </row>
    <row r="247" spans="1:93" s="10" customFormat="1" x14ac:dyDescent="0.2">
      <c r="C247" s="12"/>
      <c r="D247" s="12"/>
      <c r="E247" s="12"/>
      <c r="F247" s="12"/>
      <c r="G247" s="12"/>
      <c r="H247" s="12"/>
      <c r="I247" s="11" t="s">
        <v>767</v>
      </c>
      <c r="J247" s="8">
        <f>COUNTIF($J$4:$J$244,"Brownsburg")</f>
        <v>0</v>
      </c>
      <c r="K247" s="11">
        <f t="shared" ref="K247:K262" si="9">SUM(J247/$J$245)</f>
        <v>0</v>
      </c>
      <c r="L247" s="11" t="s">
        <v>148</v>
      </c>
      <c r="M247" s="8">
        <f>COUNTIF($M$4:$M$244,"4 to 10*")</f>
        <v>22</v>
      </c>
      <c r="N247" s="7" t="s">
        <v>768</v>
      </c>
      <c r="O247" s="7"/>
      <c r="P247" s="8">
        <f t="shared" ref="P247:AI247" si="10">COUNTIF(P$4:P$244,"Somewhat*")</f>
        <v>0</v>
      </c>
      <c r="Q247" s="8">
        <f t="shared" si="10"/>
        <v>2</v>
      </c>
      <c r="R247" s="8">
        <f t="shared" si="10"/>
        <v>3</v>
      </c>
      <c r="S247" s="8">
        <f t="shared" si="10"/>
        <v>2</v>
      </c>
      <c r="T247" s="8">
        <f t="shared" si="10"/>
        <v>4</v>
      </c>
      <c r="U247" s="8">
        <f t="shared" si="10"/>
        <v>3</v>
      </c>
      <c r="V247" s="8">
        <f t="shared" si="10"/>
        <v>5</v>
      </c>
      <c r="W247" s="8">
        <f t="shared" si="10"/>
        <v>10</v>
      </c>
      <c r="X247" s="8">
        <f t="shared" si="10"/>
        <v>6</v>
      </c>
      <c r="Y247" s="8">
        <f t="shared" si="10"/>
        <v>4</v>
      </c>
      <c r="Z247" s="8">
        <f t="shared" si="10"/>
        <v>10</v>
      </c>
      <c r="AA247" s="8">
        <f t="shared" si="10"/>
        <v>10</v>
      </c>
      <c r="AB247" s="8">
        <f t="shared" si="10"/>
        <v>7</v>
      </c>
      <c r="AC247" s="8">
        <f t="shared" si="10"/>
        <v>19</v>
      </c>
      <c r="AD247" s="8">
        <f t="shared" si="10"/>
        <v>18</v>
      </c>
      <c r="AE247" s="8">
        <f t="shared" si="10"/>
        <v>11</v>
      </c>
      <c r="AF247" s="8">
        <f t="shared" si="10"/>
        <v>12</v>
      </c>
      <c r="AG247" s="8">
        <f t="shared" si="10"/>
        <v>7</v>
      </c>
      <c r="AH247" s="8">
        <f t="shared" si="10"/>
        <v>25</v>
      </c>
      <c r="AI247" s="8">
        <f t="shared" si="10"/>
        <v>35</v>
      </c>
      <c r="AM247" s="7" t="s">
        <v>769</v>
      </c>
      <c r="AN247" s="7"/>
      <c r="BH247" s="7" t="s">
        <v>152</v>
      </c>
      <c r="BI247" s="8">
        <f>COUNTIF(BI4:BI244,"Slightly*")</f>
        <v>17</v>
      </c>
      <c r="BJ247" s="7" t="s">
        <v>88</v>
      </c>
      <c r="BK247" s="8">
        <f>COUNTIF(BK$4:BK$244,"slightly*")</f>
        <v>120</v>
      </c>
      <c r="BL247" s="8">
        <f>COUNTIF(BL$4:BL$244,"slightly*")</f>
        <v>105</v>
      </c>
      <c r="BM247" s="7" t="s">
        <v>770</v>
      </c>
      <c r="BN247" s="7"/>
      <c r="BX247" s="7" t="s">
        <v>380</v>
      </c>
      <c r="BY247" s="8">
        <f>COUNTIF(BY$4:BY$244,"18*")</f>
        <v>6</v>
      </c>
      <c r="BZ247" s="7" t="s">
        <v>771</v>
      </c>
      <c r="CA247" s="8">
        <f>COUNTIF(CA$4:CA$244,"female*")</f>
        <v>175</v>
      </c>
      <c r="CC247" s="7" t="s">
        <v>772</v>
      </c>
      <c r="CD247" s="7"/>
      <c r="CE247" s="13">
        <f>CA245</f>
        <v>241</v>
      </c>
      <c r="CH247" s="14"/>
      <c r="CI247" s="7" t="s">
        <v>773</v>
      </c>
      <c r="CJ247" s="8">
        <f>COUNTIF(CJ$4:CJ$244,"high school*")</f>
        <v>47</v>
      </c>
      <c r="CK247" s="7" t="s">
        <v>100</v>
      </c>
      <c r="CL247" s="8">
        <f>COUNTIF(CL$4:CL$244,"*above")</f>
        <v>114</v>
      </c>
      <c r="CM247" s="9" t="s">
        <v>764</v>
      </c>
      <c r="CN247" s="7" t="s">
        <v>93</v>
      </c>
      <c r="CO247" s="8">
        <f>COUNTIF(CO$4:CO$244,"no*")</f>
        <v>148</v>
      </c>
    </row>
    <row r="248" spans="1:93" s="10" customFormat="1" x14ac:dyDescent="0.2">
      <c r="I248" s="7" t="s">
        <v>774</v>
      </c>
      <c r="J248" s="8">
        <f>COUNTIF($J$4:$J$244,"Avon")</f>
        <v>0</v>
      </c>
      <c r="K248" s="11">
        <f t="shared" si="9"/>
        <v>0</v>
      </c>
      <c r="L248" s="11" t="s">
        <v>116</v>
      </c>
      <c r="M248" s="8">
        <f>COUNTIF($M$4:$M$244,"11 to 20*")</f>
        <v>39</v>
      </c>
      <c r="N248" s="7" t="s">
        <v>95</v>
      </c>
      <c r="O248" s="7"/>
      <c r="P248" s="8">
        <f t="shared" ref="P248:AI248" si="11">COUNTIF(P$4:P$244,"Neutral*")</f>
        <v>4</v>
      </c>
      <c r="Q248" s="8">
        <f t="shared" si="11"/>
        <v>14</v>
      </c>
      <c r="R248" s="8">
        <f t="shared" si="11"/>
        <v>8</v>
      </c>
      <c r="S248" s="8">
        <f t="shared" si="11"/>
        <v>10</v>
      </c>
      <c r="T248" s="8">
        <f t="shared" si="11"/>
        <v>18</v>
      </c>
      <c r="U248" s="8">
        <f t="shared" si="11"/>
        <v>18</v>
      </c>
      <c r="V248" s="8">
        <f t="shared" si="11"/>
        <v>24</v>
      </c>
      <c r="W248" s="8">
        <f t="shared" si="11"/>
        <v>37</v>
      </c>
      <c r="X248" s="8">
        <f t="shared" si="11"/>
        <v>27</v>
      </c>
      <c r="Y248" s="8">
        <f t="shared" si="11"/>
        <v>30</v>
      </c>
      <c r="Z248" s="8">
        <f t="shared" si="11"/>
        <v>43</v>
      </c>
      <c r="AA248" s="8">
        <f t="shared" si="11"/>
        <v>36</v>
      </c>
      <c r="AB248" s="8">
        <f t="shared" si="11"/>
        <v>37</v>
      </c>
      <c r="AC248" s="8">
        <f t="shared" si="11"/>
        <v>64</v>
      </c>
      <c r="AD248" s="8">
        <f t="shared" si="11"/>
        <v>73</v>
      </c>
      <c r="AE248" s="8">
        <f t="shared" si="11"/>
        <v>83</v>
      </c>
      <c r="AF248" s="8">
        <f t="shared" si="11"/>
        <v>53</v>
      </c>
      <c r="AG248" s="8">
        <f t="shared" si="11"/>
        <v>76</v>
      </c>
      <c r="AH248" s="8">
        <f t="shared" si="11"/>
        <v>89</v>
      </c>
      <c r="AI248" s="8">
        <f t="shared" si="11"/>
        <v>72</v>
      </c>
      <c r="AM248" s="7" t="s">
        <v>772</v>
      </c>
      <c r="AN248" s="7"/>
      <c r="AO248" s="8">
        <f>SUM(AI245)</f>
        <v>241</v>
      </c>
      <c r="BH248" s="7" t="s">
        <v>141</v>
      </c>
      <c r="BI248" s="8">
        <f>COUNTIF(BI4:BI244,"moderately*")</f>
        <v>71</v>
      </c>
      <c r="BJ248" s="7" t="s">
        <v>87</v>
      </c>
      <c r="BK248" s="8">
        <f>COUNTIF(BK$4:BK$244,"very*")</f>
        <v>60</v>
      </c>
      <c r="BL248" s="8">
        <f>COUNTIF(BL$4:BL$244,"very*")</f>
        <v>85</v>
      </c>
      <c r="BM248" s="7" t="s">
        <v>772</v>
      </c>
      <c r="BN248" s="7"/>
      <c r="BO248" s="10">
        <v>241</v>
      </c>
      <c r="BX248" s="7" t="s">
        <v>134</v>
      </c>
      <c r="BY248" s="8">
        <f>COUNTIF(BY$4:BY$244,"25*")</f>
        <v>40</v>
      </c>
      <c r="BZ248" s="7" t="s">
        <v>73</v>
      </c>
      <c r="CA248" s="8">
        <f>COUNTIF(CA$4:CA$244,"Prefer not*")</f>
        <v>4</v>
      </c>
      <c r="CH248" s="15"/>
      <c r="CI248" s="7" t="s">
        <v>775</v>
      </c>
      <c r="CJ248" s="8">
        <f>COUNTIF(CJ$4:CJ$244,"some college*")</f>
        <v>57</v>
      </c>
      <c r="CK248" s="7" t="s">
        <v>73</v>
      </c>
      <c r="CL248" s="8">
        <f>COUNTIF(CL$4:CL$244,"Prefer not*")</f>
        <v>33</v>
      </c>
      <c r="CN248" s="7" t="s">
        <v>73</v>
      </c>
      <c r="CO248" s="8">
        <f>COUNTIF(CO$4:CO$244,"Prefer not*")</f>
        <v>5</v>
      </c>
    </row>
    <row r="249" spans="1:93" x14ac:dyDescent="0.2">
      <c r="I249" s="7" t="s">
        <v>776</v>
      </c>
      <c r="J249" s="8">
        <f>COUNTIF($J$4:$J$244,"Danville")</f>
        <v>0</v>
      </c>
      <c r="K249" s="11">
        <f t="shared" si="9"/>
        <v>0</v>
      </c>
      <c r="L249" s="11" t="s">
        <v>103</v>
      </c>
      <c r="M249" s="8">
        <f>COUNTIF($M$4:$M$244,"Over 20*")</f>
        <v>69</v>
      </c>
      <c r="N249" s="7" t="s">
        <v>85</v>
      </c>
      <c r="O249" s="7"/>
      <c r="P249" s="8">
        <f t="shared" ref="P249:AI249" si="12">COUNTIF(P$4:P$244,"Important")</f>
        <v>38</v>
      </c>
      <c r="Q249" s="8">
        <f t="shared" si="12"/>
        <v>59</v>
      </c>
      <c r="R249" s="8">
        <f t="shared" si="12"/>
        <v>63</v>
      </c>
      <c r="S249" s="8">
        <f t="shared" si="12"/>
        <v>69</v>
      </c>
      <c r="T249" s="8">
        <f t="shared" si="12"/>
        <v>84</v>
      </c>
      <c r="U249" s="8">
        <f t="shared" si="12"/>
        <v>106</v>
      </c>
      <c r="V249" s="8">
        <f t="shared" si="12"/>
        <v>86</v>
      </c>
      <c r="W249" s="8">
        <f t="shared" si="12"/>
        <v>89</v>
      </c>
      <c r="X249" s="8">
        <f t="shared" si="12"/>
        <v>84</v>
      </c>
      <c r="Y249" s="8">
        <f t="shared" si="12"/>
        <v>103</v>
      </c>
      <c r="Z249" s="8">
        <f t="shared" si="12"/>
        <v>108</v>
      </c>
      <c r="AA249" s="8">
        <f t="shared" si="12"/>
        <v>86</v>
      </c>
      <c r="AB249" s="8">
        <f t="shared" si="12"/>
        <v>95</v>
      </c>
      <c r="AC249" s="8">
        <f t="shared" si="12"/>
        <v>76</v>
      </c>
      <c r="AD249" s="8">
        <f t="shared" si="12"/>
        <v>81</v>
      </c>
      <c r="AE249" s="8">
        <f t="shared" si="12"/>
        <v>105</v>
      </c>
      <c r="AF249" s="8">
        <f t="shared" si="12"/>
        <v>97</v>
      </c>
      <c r="AG249" s="8">
        <f t="shared" si="12"/>
        <v>106</v>
      </c>
      <c r="AH249" s="8">
        <f t="shared" si="12"/>
        <v>72</v>
      </c>
      <c r="AI249" s="8">
        <f t="shared" si="12"/>
        <v>41</v>
      </c>
      <c r="BH249" s="7" t="s">
        <v>86</v>
      </c>
      <c r="BI249" s="8">
        <f>COUNTIF(BI4:BI244,"very*")</f>
        <v>90</v>
      </c>
      <c r="BJ249" s="7" t="s">
        <v>107</v>
      </c>
      <c r="BK249" s="8">
        <f>COUNTIF(BK$4:BK$244,"extremely*")</f>
        <v>20</v>
      </c>
      <c r="BL249" s="8">
        <f>COUNTIF(BL$4:BL$244,"extremely*")</f>
        <v>28</v>
      </c>
      <c r="BO249" s="10"/>
      <c r="BP249" s="10"/>
      <c r="BQ249" s="10"/>
      <c r="BR249" s="10"/>
      <c r="BX249" s="7" t="s">
        <v>97</v>
      </c>
      <c r="BY249" s="8">
        <f>COUNTIF(BY$4:BY$244,"35*")</f>
        <v>40</v>
      </c>
      <c r="BZ249" s="7" t="s">
        <v>777</v>
      </c>
      <c r="CA249" s="8">
        <f>COUNTIF(CA$4:CA$244,"other*")</f>
        <v>0</v>
      </c>
      <c r="CI249" s="7" t="s">
        <v>778</v>
      </c>
      <c r="CJ249" s="8">
        <f>COUNTIF(CJ$4:CJ$244,"certification*")</f>
        <v>103</v>
      </c>
      <c r="CK249" s="10"/>
      <c r="CL249" s="16"/>
      <c r="CN249" s="10"/>
      <c r="CO249" s="16"/>
    </row>
    <row r="250" spans="1:93" x14ac:dyDescent="0.2">
      <c r="I250" s="10" t="s">
        <v>779</v>
      </c>
      <c r="J250" s="16">
        <f>COUNTIF($J$4:$J$244,"Pittsboro")</f>
        <v>0</v>
      </c>
      <c r="K250" s="12">
        <f t="shared" si="9"/>
        <v>0</v>
      </c>
      <c r="L250" s="11" t="s">
        <v>780</v>
      </c>
      <c r="M250" s="8">
        <f>COUNTIF($M$4:$M$244,"Born*")</f>
        <v>49</v>
      </c>
      <c r="N250" s="7" t="s">
        <v>781</v>
      </c>
      <c r="O250" s="7"/>
      <c r="P250" s="8">
        <f t="shared" ref="P250:AI250" si="13">COUNTIF(P$4:P$244,"Very*")</f>
        <v>199</v>
      </c>
      <c r="Q250" s="8">
        <f t="shared" si="13"/>
        <v>165</v>
      </c>
      <c r="R250" s="8">
        <f t="shared" si="13"/>
        <v>166</v>
      </c>
      <c r="S250" s="8">
        <f t="shared" si="13"/>
        <v>160</v>
      </c>
      <c r="T250" s="8">
        <f t="shared" si="13"/>
        <v>130</v>
      </c>
      <c r="U250" s="8">
        <f t="shared" si="13"/>
        <v>112</v>
      </c>
      <c r="V250" s="8">
        <f t="shared" si="13"/>
        <v>120</v>
      </c>
      <c r="W250" s="8">
        <f t="shared" si="13"/>
        <v>96</v>
      </c>
      <c r="X250" s="8">
        <f t="shared" si="13"/>
        <v>117</v>
      </c>
      <c r="Y250" s="8">
        <f t="shared" si="13"/>
        <v>99</v>
      </c>
      <c r="Z250" s="8">
        <f t="shared" si="13"/>
        <v>69</v>
      </c>
      <c r="AA250" s="8">
        <f t="shared" si="13"/>
        <v>104</v>
      </c>
      <c r="AB250" s="8">
        <f t="shared" si="13"/>
        <v>95</v>
      </c>
      <c r="AC250" s="8">
        <f t="shared" si="13"/>
        <v>65</v>
      </c>
      <c r="AD250" s="8">
        <f t="shared" si="13"/>
        <v>56</v>
      </c>
      <c r="AE250" s="8">
        <f t="shared" si="13"/>
        <v>34</v>
      </c>
      <c r="AF250" s="8">
        <f t="shared" si="13"/>
        <v>71</v>
      </c>
      <c r="AG250" s="8">
        <f t="shared" si="13"/>
        <v>47</v>
      </c>
      <c r="AH250" s="8">
        <f t="shared" si="13"/>
        <v>26</v>
      </c>
      <c r="AI250" s="8">
        <f t="shared" si="13"/>
        <v>15</v>
      </c>
      <c r="BH250" s="7" t="s">
        <v>133</v>
      </c>
      <c r="BI250" s="8">
        <f>COUNTIF(BI4:BI244,"extremely*")</f>
        <v>48</v>
      </c>
      <c r="BJ250" s="7" t="s">
        <v>782</v>
      </c>
      <c r="BK250" s="8">
        <f>SUM(BK248+BK249)</f>
        <v>80</v>
      </c>
      <c r="BL250" s="8">
        <f>SUM(BL248+BL249)</f>
        <v>113</v>
      </c>
      <c r="BX250" s="7" t="s">
        <v>89</v>
      </c>
      <c r="BY250" s="8">
        <f>COUNTIF(BY$4:BY$244,"45*")</f>
        <v>65</v>
      </c>
      <c r="CD250" s="17"/>
      <c r="CE250" s="17"/>
      <c r="CI250" s="7" t="s">
        <v>125</v>
      </c>
      <c r="CJ250" s="8">
        <f>COUNTIF(CJ$4:CJ$244,"advanced*")</f>
        <v>29</v>
      </c>
    </row>
    <row r="251" spans="1:93" x14ac:dyDescent="0.2">
      <c r="I251" s="7" t="s">
        <v>783</v>
      </c>
      <c r="J251" s="8">
        <f>COUNTIF($J$4:$J$244,"I do not*")</f>
        <v>0</v>
      </c>
      <c r="K251" s="11">
        <f t="shared" si="9"/>
        <v>0</v>
      </c>
      <c r="L251" s="11" t="s">
        <v>784</v>
      </c>
      <c r="M251" s="8">
        <f>COUNTIF($M$4:$M$244,"*multi-gen*")</f>
        <v>45</v>
      </c>
      <c r="N251" s="7" t="s">
        <v>785</v>
      </c>
      <c r="O251" s="7"/>
      <c r="P251" s="8">
        <f t="shared" ref="P251:AC251" si="14">SUM(P249+P250)</f>
        <v>237</v>
      </c>
      <c r="Q251" s="8">
        <f t="shared" si="14"/>
        <v>224</v>
      </c>
      <c r="R251" s="8">
        <f t="shared" si="14"/>
        <v>229</v>
      </c>
      <c r="S251" s="8">
        <f t="shared" si="14"/>
        <v>229</v>
      </c>
      <c r="T251" s="8">
        <f t="shared" si="14"/>
        <v>214</v>
      </c>
      <c r="U251" s="8">
        <f t="shared" si="14"/>
        <v>218</v>
      </c>
      <c r="V251" s="8">
        <f t="shared" si="14"/>
        <v>206</v>
      </c>
      <c r="W251" s="8">
        <f t="shared" si="14"/>
        <v>185</v>
      </c>
      <c r="X251" s="8">
        <f t="shared" si="14"/>
        <v>201</v>
      </c>
      <c r="Y251" s="8">
        <f t="shared" si="14"/>
        <v>202</v>
      </c>
      <c r="Z251" s="8">
        <f t="shared" si="14"/>
        <v>177</v>
      </c>
      <c r="AA251" s="8">
        <f t="shared" si="14"/>
        <v>190</v>
      </c>
      <c r="AB251" s="8">
        <f t="shared" si="14"/>
        <v>190</v>
      </c>
      <c r="AC251" s="8">
        <f t="shared" si="14"/>
        <v>141</v>
      </c>
      <c r="AD251" s="8">
        <f t="shared" ref="AD251:AI251" si="15">SUM(AD249+AD250)</f>
        <v>137</v>
      </c>
      <c r="AE251" s="8">
        <f>SUM(AE249+AE250)</f>
        <v>139</v>
      </c>
      <c r="AF251" s="8">
        <f t="shared" si="15"/>
        <v>168</v>
      </c>
      <c r="AG251" s="8">
        <f>SUM(AG249+AG250)</f>
        <v>153</v>
      </c>
      <c r="AH251" s="8">
        <f>SUM(AH249+AH250)</f>
        <v>98</v>
      </c>
      <c r="AI251" s="8">
        <f t="shared" si="15"/>
        <v>56</v>
      </c>
      <c r="BH251" s="7" t="s">
        <v>73</v>
      </c>
      <c r="BI251" s="8">
        <f>COUNTIF(BI4:BI244,"prefer not*")</f>
        <v>12</v>
      </c>
      <c r="BJ251" s="10"/>
      <c r="BK251" s="16"/>
      <c r="BL251" s="16"/>
      <c r="BX251" s="7" t="s">
        <v>114</v>
      </c>
      <c r="BY251" s="8">
        <f>COUNTIF(BY$4:BY$244,"55*")</f>
        <v>56</v>
      </c>
      <c r="CI251" s="7" t="s">
        <v>73</v>
      </c>
      <c r="CJ251" s="8">
        <f>COUNTIF(CJ$4:CJ$244,"Prefer not*")</f>
        <v>4</v>
      </c>
    </row>
    <row r="252" spans="1:93" x14ac:dyDescent="0.2">
      <c r="I252" s="10" t="s">
        <v>175</v>
      </c>
      <c r="J252" s="16">
        <f>COUNTIF($J$4:$J$244,"Clayton")</f>
        <v>145</v>
      </c>
      <c r="K252" s="12">
        <f t="shared" si="9"/>
        <v>0.60165975103734437</v>
      </c>
      <c r="L252" s="11" t="s">
        <v>783</v>
      </c>
      <c r="M252" s="8">
        <f>COUNTIF($M$4:$M$244,"*do not live*")</f>
        <v>3</v>
      </c>
      <c r="BH252" s="7" t="s">
        <v>786</v>
      </c>
      <c r="BI252" s="8">
        <f>SUM(BI249:BI250)</f>
        <v>138</v>
      </c>
      <c r="BJ252" s="10"/>
      <c r="BK252" s="16"/>
      <c r="BL252" s="16"/>
      <c r="BX252" s="7" t="s">
        <v>108</v>
      </c>
      <c r="BY252" s="8">
        <f>COUNTIF(BY$4:BY$244,"65*")</f>
        <v>34</v>
      </c>
    </row>
    <row r="253" spans="1:93" x14ac:dyDescent="0.2">
      <c r="I253" s="7" t="s">
        <v>777</v>
      </c>
      <c r="J253" s="8">
        <f>COUNTIF($J$4:$J$244,"Other*")</f>
        <v>0</v>
      </c>
      <c r="K253" s="11">
        <f t="shared" si="9"/>
        <v>0</v>
      </c>
      <c r="L253" s="12"/>
      <c r="M253" s="16"/>
      <c r="BX253" s="7" t="s">
        <v>73</v>
      </c>
      <c r="BY253" s="8">
        <f>COUNTIF(BY$4:BY$244,"Prefer not*")</f>
        <v>0</v>
      </c>
    </row>
    <row r="254" spans="1:93" x14ac:dyDescent="0.2">
      <c r="I254" s="10" t="s">
        <v>787</v>
      </c>
      <c r="J254" s="16">
        <f>COUNTIF($J$4:$J$244,"North Salem")</f>
        <v>0</v>
      </c>
      <c r="K254" s="12">
        <f t="shared" si="9"/>
        <v>0</v>
      </c>
      <c r="L254" s="11" t="s">
        <v>760</v>
      </c>
      <c r="M254" s="7" t="s">
        <v>761</v>
      </c>
      <c r="N254" s="11" t="s">
        <v>760</v>
      </c>
      <c r="O254" s="11"/>
      <c r="P254" s="7" t="s">
        <v>761</v>
      </c>
      <c r="Q254" s="7" t="s">
        <v>761</v>
      </c>
      <c r="R254" s="7" t="s">
        <v>761</v>
      </c>
      <c r="S254" s="7" t="s">
        <v>761</v>
      </c>
      <c r="T254" s="7" t="s">
        <v>761</v>
      </c>
      <c r="U254" s="7" t="s">
        <v>761</v>
      </c>
      <c r="V254" s="7" t="s">
        <v>761</v>
      </c>
      <c r="W254" s="7" t="s">
        <v>761</v>
      </c>
      <c r="X254" s="7" t="s">
        <v>761</v>
      </c>
      <c r="Y254" s="7" t="s">
        <v>761</v>
      </c>
      <c r="Z254" s="7" t="s">
        <v>761</v>
      </c>
      <c r="AA254" s="7" t="s">
        <v>761</v>
      </c>
      <c r="AB254" s="7" t="s">
        <v>761</v>
      </c>
      <c r="AC254" s="7" t="s">
        <v>761</v>
      </c>
      <c r="AD254" s="7" t="s">
        <v>761</v>
      </c>
      <c r="AE254" s="7" t="s">
        <v>761</v>
      </c>
      <c r="AF254" s="7" t="s">
        <v>761</v>
      </c>
      <c r="AG254" s="7" t="s">
        <v>761</v>
      </c>
      <c r="AH254" s="7" t="s">
        <v>761</v>
      </c>
      <c r="AI254" s="7" t="s">
        <v>761</v>
      </c>
    </row>
    <row r="255" spans="1:93" x14ac:dyDescent="0.2">
      <c r="I255" s="10" t="s">
        <v>788</v>
      </c>
      <c r="J255" s="16">
        <f>COUNTIF($J$4:$J$244,"Lizton")</f>
        <v>0</v>
      </c>
      <c r="K255" s="12">
        <f t="shared" si="9"/>
        <v>0</v>
      </c>
      <c r="L255" s="11" t="s">
        <v>135</v>
      </c>
      <c r="M255" s="11">
        <f t="shared" ref="M255:M261" si="16">SUM(M246/$M$245)</f>
        <v>5.8091286307053944E-2</v>
      </c>
      <c r="N255" s="7" t="s">
        <v>121</v>
      </c>
      <c r="O255" s="7"/>
      <c r="P255" s="11">
        <f t="shared" ref="P255:AI260" si="17">SUM(P246/P$245)</f>
        <v>0</v>
      </c>
      <c r="Q255" s="11">
        <f t="shared" si="17"/>
        <v>4.1493775933609959E-3</v>
      </c>
      <c r="R255" s="11">
        <f t="shared" si="17"/>
        <v>4.1493775933609959E-3</v>
      </c>
      <c r="S255" s="11">
        <f t="shared" si="17"/>
        <v>0</v>
      </c>
      <c r="T255" s="11">
        <f t="shared" si="17"/>
        <v>2.0746887966804978E-2</v>
      </c>
      <c r="U255" s="11">
        <f t="shared" si="17"/>
        <v>8.2987551867219917E-3</v>
      </c>
      <c r="V255" s="11">
        <f t="shared" si="17"/>
        <v>2.4896265560165973E-2</v>
      </c>
      <c r="W255" s="11">
        <f t="shared" si="17"/>
        <v>3.7344398340248962E-2</v>
      </c>
      <c r="X255" s="11">
        <f t="shared" si="17"/>
        <v>2.9045643153526972E-2</v>
      </c>
      <c r="Y255" s="11">
        <f t="shared" si="17"/>
        <v>2.0746887966804978E-2</v>
      </c>
      <c r="Z255" s="11">
        <f t="shared" si="17"/>
        <v>4.5643153526970952E-2</v>
      </c>
      <c r="AA255" s="11">
        <f t="shared" si="17"/>
        <v>2.0746887966804978E-2</v>
      </c>
      <c r="AB255" s="11">
        <f t="shared" si="17"/>
        <v>2.9045643153526972E-2</v>
      </c>
      <c r="AC255" s="11">
        <f t="shared" si="17"/>
        <v>7.0539419087136929E-2</v>
      </c>
      <c r="AD255" s="11">
        <f t="shared" si="17"/>
        <v>5.3941908713692949E-2</v>
      </c>
      <c r="AE255" s="11">
        <f t="shared" si="17"/>
        <v>3.3195020746887967E-2</v>
      </c>
      <c r="AF255" s="11">
        <f t="shared" si="17"/>
        <v>3.3195020746887967E-2</v>
      </c>
      <c r="AG255" s="11">
        <f t="shared" si="17"/>
        <v>2.0746887966804978E-2</v>
      </c>
      <c r="AH255" s="11">
        <f t="shared" si="17"/>
        <v>0.12033195020746888</v>
      </c>
      <c r="AI255" s="11">
        <f t="shared" si="17"/>
        <v>0.32365145228215769</v>
      </c>
      <c r="BH255" s="11" t="s">
        <v>760</v>
      </c>
      <c r="BI255" s="7" t="s">
        <v>761</v>
      </c>
      <c r="BJ255" s="11" t="s">
        <v>760</v>
      </c>
      <c r="BK255" s="7" t="s">
        <v>761</v>
      </c>
      <c r="BL255" s="7" t="s">
        <v>761</v>
      </c>
      <c r="BX255" s="11" t="s">
        <v>760</v>
      </c>
      <c r="BY255" s="7" t="s">
        <v>761</v>
      </c>
      <c r="BZ255" s="11" t="s">
        <v>760</v>
      </c>
      <c r="CA255" s="7" t="s">
        <v>761</v>
      </c>
      <c r="CI255" s="11" t="s">
        <v>760</v>
      </c>
      <c r="CJ255" s="7" t="s">
        <v>761</v>
      </c>
      <c r="CK255" s="11" t="s">
        <v>760</v>
      </c>
      <c r="CL255" s="7" t="s">
        <v>761</v>
      </c>
      <c r="CN255" s="11" t="s">
        <v>760</v>
      </c>
      <c r="CO255" s="7" t="s">
        <v>761</v>
      </c>
    </row>
    <row r="256" spans="1:93" x14ac:dyDescent="0.2">
      <c r="I256" s="10" t="s">
        <v>580</v>
      </c>
      <c r="J256" s="16">
        <f>COUNTIF($J$4:$J$244,"Coatesville")</f>
        <v>54</v>
      </c>
      <c r="K256" s="12">
        <f t="shared" si="9"/>
        <v>0.22406639004149378</v>
      </c>
      <c r="L256" s="11" t="s">
        <v>148</v>
      </c>
      <c r="M256" s="11">
        <f t="shared" si="16"/>
        <v>9.1286307053941904E-2</v>
      </c>
      <c r="N256" s="7" t="s">
        <v>768</v>
      </c>
      <c r="O256" s="7"/>
      <c r="P256" s="11">
        <f t="shared" ref="P256:P260" si="18">SUM(P247/P$245)</f>
        <v>0</v>
      </c>
      <c r="Q256" s="11">
        <f t="shared" si="17"/>
        <v>8.2987551867219917E-3</v>
      </c>
      <c r="R256" s="11">
        <f t="shared" si="17"/>
        <v>1.2448132780082987E-2</v>
      </c>
      <c r="S256" s="11">
        <f t="shared" si="17"/>
        <v>8.2987551867219917E-3</v>
      </c>
      <c r="T256" s="11">
        <f t="shared" si="17"/>
        <v>1.6597510373443983E-2</v>
      </c>
      <c r="U256" s="11">
        <f t="shared" si="17"/>
        <v>1.2448132780082987E-2</v>
      </c>
      <c r="V256" s="11">
        <f t="shared" si="17"/>
        <v>2.0746887966804978E-2</v>
      </c>
      <c r="W256" s="11">
        <f t="shared" si="17"/>
        <v>4.1493775933609957E-2</v>
      </c>
      <c r="X256" s="11">
        <f t="shared" si="17"/>
        <v>2.4896265560165973E-2</v>
      </c>
      <c r="Y256" s="11">
        <f t="shared" si="17"/>
        <v>1.6597510373443983E-2</v>
      </c>
      <c r="Z256" s="11">
        <f t="shared" si="17"/>
        <v>4.1493775933609957E-2</v>
      </c>
      <c r="AA256" s="11">
        <f t="shared" si="17"/>
        <v>4.1493775933609957E-2</v>
      </c>
      <c r="AB256" s="11">
        <f t="shared" si="17"/>
        <v>2.9045643153526972E-2</v>
      </c>
      <c r="AC256" s="11">
        <f t="shared" si="17"/>
        <v>7.8838174273858919E-2</v>
      </c>
      <c r="AD256" s="11">
        <f t="shared" si="17"/>
        <v>7.4688796680497924E-2</v>
      </c>
      <c r="AE256" s="11">
        <f t="shared" si="17"/>
        <v>4.5643153526970952E-2</v>
      </c>
      <c r="AF256" s="11">
        <f t="shared" si="17"/>
        <v>4.9792531120331947E-2</v>
      </c>
      <c r="AG256" s="11">
        <f t="shared" si="17"/>
        <v>2.9045643153526972E-2</v>
      </c>
      <c r="AH256" s="11">
        <f t="shared" si="17"/>
        <v>0.1037344398340249</v>
      </c>
      <c r="AI256" s="11">
        <f t="shared" si="17"/>
        <v>0.14522821576763487</v>
      </c>
      <c r="BH256" s="7" t="s">
        <v>302</v>
      </c>
      <c r="BI256" s="11">
        <f>SUM(BI246/BI$245)</f>
        <v>1.2448132780082987E-2</v>
      </c>
      <c r="BJ256" s="7" t="s">
        <v>146</v>
      </c>
      <c r="BK256" s="11">
        <f t="shared" ref="BI256:BL261" si="19">SUM(BK246/BK$245)</f>
        <v>0.17012448132780084</v>
      </c>
      <c r="BL256" s="11">
        <f t="shared" si="19"/>
        <v>9.5435684647302899E-2</v>
      </c>
      <c r="BX256" s="7" t="s">
        <v>765</v>
      </c>
      <c r="BY256" s="11">
        <f t="shared" ref="BY256:CA263" si="20">SUM(BY246/BY$245)</f>
        <v>0</v>
      </c>
      <c r="BZ256" s="7" t="s">
        <v>766</v>
      </c>
      <c r="CA256" s="11">
        <f t="shared" si="20"/>
        <v>0.25726141078838172</v>
      </c>
      <c r="CI256" s="7" t="s">
        <v>341</v>
      </c>
      <c r="CJ256" s="11">
        <f t="shared" ref="CJ256:CJ261" si="21">SUM(CJ246/CJ$245)</f>
        <v>4.1493775933609959E-3</v>
      </c>
      <c r="CK256" s="7" t="s">
        <v>110</v>
      </c>
      <c r="CL256" s="11">
        <f t="shared" ref="CL256:CL258" si="22">SUM(CL246/CL$245)</f>
        <v>0.39004149377593361</v>
      </c>
      <c r="CN256" s="7" t="s">
        <v>102</v>
      </c>
      <c r="CO256" s="11">
        <f t="shared" ref="CO256:CO258" si="23">SUM(CO246/CO$245)</f>
        <v>0.36514522821576761</v>
      </c>
    </row>
    <row r="257" spans="5:93" x14ac:dyDescent="0.2">
      <c r="I257" s="10" t="s">
        <v>699</v>
      </c>
      <c r="J257" s="16">
        <f>COUNTIF($J$4:$J$244,"Stilesville")</f>
        <v>21</v>
      </c>
      <c r="K257" s="12">
        <f t="shared" si="9"/>
        <v>8.7136929460580909E-2</v>
      </c>
      <c r="L257" s="11" t="s">
        <v>116</v>
      </c>
      <c r="M257" s="11">
        <f t="shared" si="16"/>
        <v>0.16182572614107885</v>
      </c>
      <c r="N257" s="7" t="s">
        <v>95</v>
      </c>
      <c r="O257" s="7"/>
      <c r="P257" s="11">
        <f t="shared" si="18"/>
        <v>1.6597510373443983E-2</v>
      </c>
      <c r="Q257" s="11">
        <f t="shared" ref="Q257:AC257" si="24">SUM(Q248/Q$245)</f>
        <v>5.8091286307053944E-2</v>
      </c>
      <c r="R257" s="11">
        <f t="shared" si="24"/>
        <v>3.3195020746887967E-2</v>
      </c>
      <c r="S257" s="11">
        <f t="shared" si="24"/>
        <v>4.1493775933609957E-2</v>
      </c>
      <c r="T257" s="11">
        <f t="shared" si="24"/>
        <v>7.4688796680497924E-2</v>
      </c>
      <c r="U257" s="11">
        <f t="shared" si="24"/>
        <v>7.4688796680497924E-2</v>
      </c>
      <c r="V257" s="11">
        <f t="shared" si="24"/>
        <v>9.9585062240663894E-2</v>
      </c>
      <c r="W257" s="11">
        <f t="shared" si="24"/>
        <v>0.15352697095435686</v>
      </c>
      <c r="X257" s="11">
        <f t="shared" si="24"/>
        <v>0.11203319502074689</v>
      </c>
      <c r="Y257" s="11">
        <f t="shared" si="24"/>
        <v>0.12448132780082988</v>
      </c>
      <c r="Z257" s="11">
        <f t="shared" si="24"/>
        <v>0.17842323651452283</v>
      </c>
      <c r="AA257" s="11">
        <f t="shared" si="24"/>
        <v>0.14937759336099585</v>
      </c>
      <c r="AB257" s="11">
        <f t="shared" si="24"/>
        <v>0.15352697095435686</v>
      </c>
      <c r="AC257" s="11">
        <f t="shared" si="24"/>
        <v>0.26556016597510373</v>
      </c>
      <c r="AD257" s="11">
        <f t="shared" si="17"/>
        <v>0.30290456431535268</v>
      </c>
      <c r="AE257" s="11">
        <f t="shared" si="17"/>
        <v>0.34439834024896265</v>
      </c>
      <c r="AF257" s="11">
        <f t="shared" si="17"/>
        <v>0.21991701244813278</v>
      </c>
      <c r="AG257" s="11">
        <f t="shared" si="17"/>
        <v>0.31535269709543567</v>
      </c>
      <c r="AH257" s="11">
        <f t="shared" si="17"/>
        <v>0.36929460580912865</v>
      </c>
      <c r="AI257" s="11">
        <f t="shared" si="17"/>
        <v>0.29875518672199169</v>
      </c>
      <c r="BH257" s="7" t="s">
        <v>152</v>
      </c>
      <c r="BI257" s="11">
        <f t="shared" si="19"/>
        <v>7.0539419087136929E-2</v>
      </c>
      <c r="BJ257" s="7" t="s">
        <v>88</v>
      </c>
      <c r="BK257" s="11">
        <f t="shared" si="19"/>
        <v>0.49792531120331951</v>
      </c>
      <c r="BL257" s="11">
        <f t="shared" si="19"/>
        <v>0.43568464730290457</v>
      </c>
      <c r="BX257" s="7" t="s">
        <v>380</v>
      </c>
      <c r="BY257" s="11">
        <f t="shared" si="20"/>
        <v>2.4896265560165973E-2</v>
      </c>
      <c r="BZ257" s="7" t="s">
        <v>771</v>
      </c>
      <c r="CA257" s="11">
        <f t="shared" si="20"/>
        <v>0.72614107883817425</v>
      </c>
      <c r="CI257" s="7" t="s">
        <v>773</v>
      </c>
      <c r="CJ257" s="11">
        <f t="shared" si="21"/>
        <v>0.19502074688796681</v>
      </c>
      <c r="CK257" s="7" t="s">
        <v>100</v>
      </c>
      <c r="CL257" s="11">
        <f t="shared" si="22"/>
        <v>0.47302904564315351</v>
      </c>
      <c r="CN257" s="7" t="s">
        <v>93</v>
      </c>
      <c r="CO257" s="11">
        <f t="shared" si="23"/>
        <v>0.61410788381742742</v>
      </c>
    </row>
    <row r="258" spans="5:93" x14ac:dyDescent="0.2">
      <c r="I258" s="10" t="s">
        <v>789</v>
      </c>
      <c r="J258" s="16">
        <f>COUNTIF($J$4:$J$244,"Jamestown")</f>
        <v>0</v>
      </c>
      <c r="K258" s="12">
        <f t="shared" si="9"/>
        <v>0</v>
      </c>
      <c r="L258" s="11" t="s">
        <v>103</v>
      </c>
      <c r="M258" s="11">
        <f t="shared" si="16"/>
        <v>0.2863070539419087</v>
      </c>
      <c r="N258" s="7" t="s">
        <v>85</v>
      </c>
      <c r="O258" s="7"/>
      <c r="P258" s="11">
        <f t="shared" si="18"/>
        <v>0.15767634854771784</v>
      </c>
      <c r="Q258" s="11">
        <f t="shared" ref="Q258:AC258" si="25">SUM(Q249/Q$245)</f>
        <v>0.24481327800829875</v>
      </c>
      <c r="R258" s="11">
        <f t="shared" si="25"/>
        <v>0.26141078838174275</v>
      </c>
      <c r="S258" s="11">
        <f t="shared" si="25"/>
        <v>0.2863070539419087</v>
      </c>
      <c r="T258" s="11">
        <f t="shared" si="25"/>
        <v>0.34854771784232363</v>
      </c>
      <c r="U258" s="11">
        <f t="shared" si="25"/>
        <v>0.43983402489626555</v>
      </c>
      <c r="V258" s="11">
        <f t="shared" si="25"/>
        <v>0.35684647302904565</v>
      </c>
      <c r="W258" s="11">
        <f t="shared" si="25"/>
        <v>0.36929460580912865</v>
      </c>
      <c r="X258" s="11">
        <f t="shared" si="25"/>
        <v>0.34854771784232363</v>
      </c>
      <c r="Y258" s="11">
        <f t="shared" si="25"/>
        <v>0.42738589211618255</v>
      </c>
      <c r="Z258" s="11">
        <f t="shared" si="25"/>
        <v>0.44813278008298757</v>
      </c>
      <c r="AA258" s="11">
        <f t="shared" si="25"/>
        <v>0.35684647302904565</v>
      </c>
      <c r="AB258" s="11">
        <f t="shared" si="25"/>
        <v>0.39419087136929459</v>
      </c>
      <c r="AC258" s="11">
        <f t="shared" si="25"/>
        <v>0.31535269709543567</v>
      </c>
      <c r="AD258" s="11">
        <f t="shared" si="17"/>
        <v>0.33609958506224069</v>
      </c>
      <c r="AE258" s="11">
        <f t="shared" si="17"/>
        <v>0.43568464730290457</v>
      </c>
      <c r="AF258" s="11">
        <f t="shared" si="17"/>
        <v>0.40248962655601661</v>
      </c>
      <c r="AG258" s="11">
        <f t="shared" si="17"/>
        <v>0.43983402489626555</v>
      </c>
      <c r="AH258" s="11">
        <f t="shared" si="17"/>
        <v>0.29875518672199169</v>
      </c>
      <c r="AI258" s="11">
        <f t="shared" si="17"/>
        <v>0.17012448132780084</v>
      </c>
      <c r="BH258" s="7" t="s">
        <v>141</v>
      </c>
      <c r="BI258" s="11">
        <f t="shared" si="19"/>
        <v>0.29460580912863071</v>
      </c>
      <c r="BJ258" s="7" t="s">
        <v>87</v>
      </c>
      <c r="BK258" s="11">
        <f t="shared" si="19"/>
        <v>0.24896265560165975</v>
      </c>
      <c r="BL258" s="11">
        <f t="shared" si="19"/>
        <v>0.35269709543568467</v>
      </c>
      <c r="BX258" s="7" t="s">
        <v>134</v>
      </c>
      <c r="BY258" s="11">
        <f t="shared" si="20"/>
        <v>0.16597510373443983</v>
      </c>
      <c r="BZ258" s="7" t="s">
        <v>73</v>
      </c>
      <c r="CA258" s="11">
        <f t="shared" si="20"/>
        <v>1.6597510373443983E-2</v>
      </c>
      <c r="CI258" s="7" t="s">
        <v>775</v>
      </c>
      <c r="CJ258" s="11">
        <f t="shared" si="21"/>
        <v>0.23651452282157676</v>
      </c>
      <c r="CK258" s="7" t="s">
        <v>73</v>
      </c>
      <c r="CL258" s="11">
        <f t="shared" si="22"/>
        <v>0.13692946058091288</v>
      </c>
      <c r="CN258" s="7" t="s">
        <v>73</v>
      </c>
      <c r="CO258" s="11">
        <f t="shared" si="23"/>
        <v>2.0746887966804978E-2</v>
      </c>
    </row>
    <row r="259" spans="5:93" x14ac:dyDescent="0.2">
      <c r="I259" s="10" t="s">
        <v>82</v>
      </c>
      <c r="J259" s="16">
        <f>COUNTIF($J$4:$J$244,"Amo")</f>
        <v>21</v>
      </c>
      <c r="K259" s="12">
        <f t="shared" si="9"/>
        <v>8.7136929460580909E-2</v>
      </c>
      <c r="L259" s="11" t="s">
        <v>780</v>
      </c>
      <c r="M259" s="11">
        <f t="shared" si="16"/>
        <v>0.2033195020746888</v>
      </c>
      <c r="N259" s="7" t="s">
        <v>781</v>
      </c>
      <c r="O259" s="7"/>
      <c r="P259" s="11">
        <f t="shared" si="18"/>
        <v>0.82572614107883813</v>
      </c>
      <c r="Q259" s="11">
        <f t="shared" ref="Q259:AC259" si="26">SUM(Q250/Q$245)</f>
        <v>0.68464730290456433</v>
      </c>
      <c r="R259" s="11">
        <f t="shared" si="26"/>
        <v>0.68879668049792531</v>
      </c>
      <c r="S259" s="11">
        <f t="shared" si="26"/>
        <v>0.66390041493775931</v>
      </c>
      <c r="T259" s="11">
        <f t="shared" si="26"/>
        <v>0.53941908713692943</v>
      </c>
      <c r="U259" s="11">
        <f t="shared" si="26"/>
        <v>0.46473029045643155</v>
      </c>
      <c r="V259" s="11">
        <f t="shared" si="26"/>
        <v>0.49792531120331951</v>
      </c>
      <c r="W259" s="11">
        <f t="shared" si="26"/>
        <v>0.39834024896265557</v>
      </c>
      <c r="X259" s="11">
        <f t="shared" si="26"/>
        <v>0.48547717842323651</v>
      </c>
      <c r="Y259" s="11">
        <f t="shared" si="26"/>
        <v>0.41078838174273857</v>
      </c>
      <c r="Z259" s="11">
        <f t="shared" si="26"/>
        <v>0.2863070539419087</v>
      </c>
      <c r="AA259" s="11">
        <f t="shared" si="26"/>
        <v>0.43153526970954359</v>
      </c>
      <c r="AB259" s="11">
        <f t="shared" si="26"/>
        <v>0.39419087136929459</v>
      </c>
      <c r="AC259" s="11">
        <f t="shared" si="26"/>
        <v>0.26970954356846472</v>
      </c>
      <c r="AD259" s="11">
        <f t="shared" si="17"/>
        <v>0.23236514522821577</v>
      </c>
      <c r="AE259" s="11">
        <f t="shared" si="17"/>
        <v>0.14107883817427386</v>
      </c>
      <c r="AF259" s="11">
        <f t="shared" si="17"/>
        <v>0.29460580912863071</v>
      </c>
      <c r="AG259" s="11">
        <f t="shared" si="17"/>
        <v>0.19502074688796681</v>
      </c>
      <c r="AH259" s="11">
        <f t="shared" si="17"/>
        <v>0.1078838174273859</v>
      </c>
      <c r="AI259" s="11">
        <f t="shared" si="17"/>
        <v>6.2240663900414939E-2</v>
      </c>
      <c r="BH259" s="7" t="s">
        <v>86</v>
      </c>
      <c r="BI259" s="11">
        <f t="shared" si="19"/>
        <v>0.37344398340248963</v>
      </c>
      <c r="BJ259" s="7" t="s">
        <v>107</v>
      </c>
      <c r="BK259" s="11">
        <f t="shared" si="19"/>
        <v>8.2987551867219914E-2</v>
      </c>
      <c r="BL259" s="11">
        <f t="shared" si="19"/>
        <v>0.11618257261410789</v>
      </c>
      <c r="BX259" s="7" t="s">
        <v>97</v>
      </c>
      <c r="BY259" s="11">
        <f t="shared" si="20"/>
        <v>0.16597510373443983</v>
      </c>
      <c r="BZ259" s="7" t="s">
        <v>777</v>
      </c>
      <c r="CA259" s="11">
        <f t="shared" si="20"/>
        <v>0</v>
      </c>
      <c r="CI259" s="7" t="s">
        <v>778</v>
      </c>
      <c r="CJ259" s="11">
        <f t="shared" si="21"/>
        <v>0.42738589211618255</v>
      </c>
      <c r="CK259" s="10"/>
      <c r="CL259" s="12"/>
      <c r="CN259" s="10"/>
      <c r="CO259" s="12"/>
    </row>
    <row r="260" spans="5:93" x14ac:dyDescent="0.2">
      <c r="L260" s="11" t="s">
        <v>784</v>
      </c>
      <c r="M260" s="11">
        <f t="shared" si="16"/>
        <v>0.18672199170124482</v>
      </c>
      <c r="N260" s="7" t="s">
        <v>785</v>
      </c>
      <c r="O260" s="7"/>
      <c r="P260" s="11">
        <f t="shared" si="18"/>
        <v>0.98340248962655596</v>
      </c>
      <c r="Q260" s="11">
        <f t="shared" ref="Q260:AC260" si="27">SUM(Q251/Q$245)</f>
        <v>0.9294605809128631</v>
      </c>
      <c r="R260" s="11">
        <f t="shared" si="27"/>
        <v>0.950207468879668</v>
      </c>
      <c r="S260" s="11">
        <f t="shared" si="27"/>
        <v>0.950207468879668</v>
      </c>
      <c r="T260" s="11">
        <f t="shared" si="27"/>
        <v>0.88796680497925307</v>
      </c>
      <c r="U260" s="11">
        <f t="shared" si="27"/>
        <v>0.9045643153526971</v>
      </c>
      <c r="V260" s="11">
        <f t="shared" si="27"/>
        <v>0.85477178423236511</v>
      </c>
      <c r="W260" s="11">
        <f t="shared" si="27"/>
        <v>0.76763485477178428</v>
      </c>
      <c r="X260" s="11">
        <f t="shared" si="27"/>
        <v>0.8340248962655602</v>
      </c>
      <c r="Y260" s="11">
        <f t="shared" si="27"/>
        <v>0.83817427385892118</v>
      </c>
      <c r="Z260" s="11">
        <f t="shared" si="27"/>
        <v>0.73443983402489632</v>
      </c>
      <c r="AA260" s="11">
        <f t="shared" si="27"/>
        <v>0.78838174273858919</v>
      </c>
      <c r="AB260" s="11">
        <f t="shared" si="27"/>
        <v>0.78838174273858919</v>
      </c>
      <c r="AC260" s="11">
        <f t="shared" si="27"/>
        <v>0.58506224066390045</v>
      </c>
      <c r="AD260" s="11">
        <f t="shared" si="17"/>
        <v>0.56846473029045641</v>
      </c>
      <c r="AE260" s="11">
        <f t="shared" si="17"/>
        <v>0.57676348547717837</v>
      </c>
      <c r="AF260" s="11">
        <f t="shared" si="17"/>
        <v>0.69709543568464727</v>
      </c>
      <c r="AG260" s="11">
        <f t="shared" si="17"/>
        <v>0.63485477178423233</v>
      </c>
      <c r="AH260" s="11">
        <f t="shared" si="17"/>
        <v>0.40663900414937759</v>
      </c>
      <c r="AI260" s="11">
        <f t="shared" si="17"/>
        <v>0.23236514522821577</v>
      </c>
      <c r="BH260" s="7" t="s">
        <v>133</v>
      </c>
      <c r="BI260" s="11">
        <f t="shared" si="19"/>
        <v>0.19917012448132779</v>
      </c>
      <c r="BJ260" s="7" t="s">
        <v>782</v>
      </c>
      <c r="BK260" s="11">
        <f t="shared" si="19"/>
        <v>0.33195020746887965</v>
      </c>
      <c r="BL260" s="11">
        <f t="shared" si="19"/>
        <v>0.46887966804979253</v>
      </c>
      <c r="BX260" s="7" t="s">
        <v>89</v>
      </c>
      <c r="BY260" s="11">
        <f t="shared" si="20"/>
        <v>0.26970954356846472</v>
      </c>
      <c r="CA260" s="18"/>
      <c r="CI260" s="7" t="s">
        <v>125</v>
      </c>
      <c r="CJ260" s="11">
        <f t="shared" si="21"/>
        <v>0.12033195020746888</v>
      </c>
    </row>
    <row r="261" spans="5:93" x14ac:dyDescent="0.2">
      <c r="E261" s="7"/>
      <c r="F261" s="7"/>
      <c r="G261" s="7"/>
      <c r="H261" s="7"/>
      <c r="I261" s="19" t="s">
        <v>790</v>
      </c>
      <c r="J261" s="13">
        <f>SUM(J254+J255+J250+J258)</f>
        <v>0</v>
      </c>
      <c r="K261" s="11">
        <f t="shared" si="9"/>
        <v>0</v>
      </c>
      <c r="L261" s="11" t="s">
        <v>783</v>
      </c>
      <c r="M261" s="11">
        <f t="shared" si="16"/>
        <v>1.2448132780082987E-2</v>
      </c>
      <c r="N261" s="7" t="s">
        <v>791</v>
      </c>
      <c r="O261" s="7"/>
      <c r="P261" s="20">
        <f t="shared" ref="P261:AI261" si="28">SUM(((P246*1)+(P247*2)+(P248*3)+(P249*4)+(P250*5))/P245)</f>
        <v>4.809128630705394</v>
      </c>
      <c r="Q261" s="20">
        <f t="shared" si="28"/>
        <v>4.5975103734439831</v>
      </c>
      <c r="R261" s="20">
        <f t="shared" si="28"/>
        <v>4.618257261410788</v>
      </c>
      <c r="S261" s="20">
        <f t="shared" si="28"/>
        <v>4.605809128630705</v>
      </c>
      <c r="T261" s="20">
        <f t="shared" si="28"/>
        <v>4.3692946058091282</v>
      </c>
      <c r="U261" s="20">
        <f t="shared" si="28"/>
        <v>4.3402489626556013</v>
      </c>
      <c r="V261" s="20">
        <f t="shared" si="28"/>
        <v>4.2821576763485476</v>
      </c>
      <c r="W261" s="20">
        <f t="shared" si="28"/>
        <v>4.0497925311203318</v>
      </c>
      <c r="X261" s="20">
        <f t="shared" si="28"/>
        <v>4.2365145228215768</v>
      </c>
      <c r="Y261" s="20">
        <f t="shared" si="28"/>
        <v>4.190871369294606</v>
      </c>
      <c r="Z261" s="20">
        <f t="shared" si="28"/>
        <v>3.8879668049792531</v>
      </c>
      <c r="AA261" s="20">
        <f t="shared" si="28"/>
        <v>4.1369294605809133</v>
      </c>
      <c r="AB261" s="20">
        <f t="shared" si="28"/>
        <v>4.0954356846473026</v>
      </c>
      <c r="AC261" s="20">
        <f t="shared" si="28"/>
        <v>3.6348547717842323</v>
      </c>
      <c r="AD261" s="20">
        <f t="shared" si="28"/>
        <v>3.6182572614107884</v>
      </c>
      <c r="AE261" s="20">
        <f>SUM(((AE246*1)+(AE247*2)+(AE248*3)+(AE249*4)+(AE250*5))/AE245)</f>
        <v>3.6058091286307055</v>
      </c>
      <c r="AF261" s="20">
        <f t="shared" si="28"/>
        <v>3.8755186721991701</v>
      </c>
      <c r="AG261" s="20">
        <f>SUM(((AG246*1)+(AG247*2)+(AG248*3)+(AG249*4)+(AG250*5))/AG245)</f>
        <v>3.7593360995850622</v>
      </c>
      <c r="AH261" s="20">
        <f>SUM(((AH246*1)+(AH247*2)+(AH248*3)+(AH249*4)+(AH250*5))/AH245)</f>
        <v>3.1701244813278007</v>
      </c>
      <c r="AI261" s="20">
        <f t="shared" si="28"/>
        <v>2.5020746887966805</v>
      </c>
      <c r="BH261" s="7" t="s">
        <v>73</v>
      </c>
      <c r="BI261" s="11">
        <f t="shared" si="19"/>
        <v>4.9792531120331947E-2</v>
      </c>
      <c r="BJ261" s="10"/>
      <c r="BK261" s="20"/>
      <c r="BL261" s="20"/>
      <c r="BX261" s="7" t="s">
        <v>114</v>
      </c>
      <c r="BY261" s="11">
        <f t="shared" si="20"/>
        <v>0.23236514522821577</v>
      </c>
      <c r="CI261" s="7" t="s">
        <v>73</v>
      </c>
      <c r="CJ261" s="11">
        <f t="shared" si="21"/>
        <v>1.6597510373443983E-2</v>
      </c>
    </row>
    <row r="262" spans="5:93" x14ac:dyDescent="0.2">
      <c r="E262" s="7"/>
      <c r="F262" s="7"/>
      <c r="G262" s="7"/>
      <c r="H262" s="7"/>
      <c r="I262" s="19" t="s">
        <v>792</v>
      </c>
      <c r="J262" s="13">
        <f>SUM(J252+J256+J257+J259)</f>
        <v>241</v>
      </c>
      <c r="K262" s="11">
        <f t="shared" si="9"/>
        <v>1</v>
      </c>
      <c r="L262" s="12"/>
      <c r="BH262" s="7" t="s">
        <v>786</v>
      </c>
      <c r="BI262" s="11">
        <f>BI252/BI245</f>
        <v>0.57261410788381739</v>
      </c>
      <c r="BJ262" s="7" t="s">
        <v>791</v>
      </c>
      <c r="BK262" s="20">
        <f>SUM(((BK246*1)+(BK247*2)+(BK248*3)+(BK249*4))/BK245)</f>
        <v>2.2448132780082988</v>
      </c>
      <c r="BL262" s="20">
        <f>SUM(((BL246*1)+(BL247*2)+(BL248*3)+(BL249*4))/BL245)</f>
        <v>2.4896265560165975</v>
      </c>
      <c r="BX262" s="7" t="s">
        <v>108</v>
      </c>
      <c r="BY262" s="11">
        <f t="shared" si="20"/>
        <v>0.14107883817427386</v>
      </c>
      <c r="CJ262" s="17"/>
    </row>
    <row r="263" spans="5:93" x14ac:dyDescent="0.2">
      <c r="BH263" s="7" t="s">
        <v>791</v>
      </c>
      <c r="BI263" s="20">
        <f>SUM(((BI246*1)+(BI247*2)+(BI248*3)+(BI249*4)+(BI250*5))/BI245)</f>
        <v>3.5269709543568464</v>
      </c>
      <c r="BX263" s="7" t="s">
        <v>73</v>
      </c>
      <c r="BY263" s="11">
        <f t="shared" si="20"/>
        <v>0</v>
      </c>
    </row>
    <row r="264" spans="5:93" x14ac:dyDescent="0.2">
      <c r="BY264" s="17"/>
    </row>
  </sheetData>
  <mergeCells count="83">
    <mergeCell ref="M2:M3"/>
    <mergeCell ref="A2:A3"/>
    <mergeCell ref="B2:B3"/>
    <mergeCell ref="C2:C3"/>
    <mergeCell ref="D2:D3"/>
    <mergeCell ref="E2:E3"/>
    <mergeCell ref="F2:F3"/>
    <mergeCell ref="G2:G3"/>
    <mergeCell ref="H2:H3"/>
    <mergeCell ref="I2:I3"/>
    <mergeCell ref="J2:J3"/>
    <mergeCell ref="K2:K3"/>
    <mergeCell ref="AA2:AA3"/>
    <mergeCell ref="P2:P3"/>
    <mergeCell ref="Q2:Q3"/>
    <mergeCell ref="R2:R3"/>
    <mergeCell ref="S2:S3"/>
    <mergeCell ref="T2:T3"/>
    <mergeCell ref="U2:U3"/>
    <mergeCell ref="V2:V3"/>
    <mergeCell ref="W2:W3"/>
    <mergeCell ref="X2:X3"/>
    <mergeCell ref="Y2:Y3"/>
    <mergeCell ref="Z2:Z3"/>
    <mergeCell ref="AN2:AN3"/>
    <mergeCell ref="AB2:AB3"/>
    <mergeCell ref="AC2:AC3"/>
    <mergeCell ref="AD2:AD3"/>
    <mergeCell ref="AE2:AE3"/>
    <mergeCell ref="AF2:AF3"/>
    <mergeCell ref="AG2:AG3"/>
    <mergeCell ref="AH2:AH3"/>
    <mergeCell ref="AI2:AI3"/>
    <mergeCell ref="AJ2:AJ3"/>
    <mergeCell ref="AK2:AK3"/>
    <mergeCell ref="AM2:AM3"/>
    <mergeCell ref="AZ2:AZ3"/>
    <mergeCell ref="AO2:AO3"/>
    <mergeCell ref="AP2:AP3"/>
    <mergeCell ref="AQ2:AQ3"/>
    <mergeCell ref="AR2:AR3"/>
    <mergeCell ref="AS2:AS3"/>
    <mergeCell ref="AT2:AT3"/>
    <mergeCell ref="AU2:AU3"/>
    <mergeCell ref="AV2:AV3"/>
    <mergeCell ref="AW2:AW3"/>
    <mergeCell ref="AX2:AX3"/>
    <mergeCell ref="AY2:AY3"/>
    <mergeCell ref="BN2:BN3"/>
    <mergeCell ref="BA2:BA3"/>
    <mergeCell ref="BB2:BB3"/>
    <mergeCell ref="BC2:BC3"/>
    <mergeCell ref="BD2:BD3"/>
    <mergeCell ref="BE2:BE3"/>
    <mergeCell ref="BF2:BF3"/>
    <mergeCell ref="BG2:BG3"/>
    <mergeCell ref="BI2:BI3"/>
    <mergeCell ref="BK2:BK3"/>
    <mergeCell ref="BL2:BL3"/>
    <mergeCell ref="BM2:BM3"/>
    <mergeCell ref="CB2:CB3"/>
    <mergeCell ref="BO2:BO3"/>
    <mergeCell ref="BP2:BP3"/>
    <mergeCell ref="BQ2:BQ3"/>
    <mergeCell ref="BR2:BR3"/>
    <mergeCell ref="BS2:BS3"/>
    <mergeCell ref="BT2:BT3"/>
    <mergeCell ref="CJ2:CJ3"/>
    <mergeCell ref="CL2:CL3"/>
    <mergeCell ref="CM2:CM3"/>
    <mergeCell ref="CO2:CO3"/>
    <mergeCell ref="P1:AI1"/>
    <mergeCell ref="CC2:CC3"/>
    <mergeCell ref="CD2:CD3"/>
    <mergeCell ref="CE2:CE3"/>
    <mergeCell ref="CF2:CF3"/>
    <mergeCell ref="CG2:CG3"/>
    <mergeCell ref="CH2:CH3"/>
    <mergeCell ref="BU2:BU3"/>
    <mergeCell ref="BV2:BV3"/>
    <mergeCell ref="BW2:BW3"/>
    <mergeCell ref="BY2:BY3"/>
    <mergeCell ref="CA2:CA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Explanation</vt:lpstr>
      <vt:lpstr>Mill Creek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2020-04-28T17:44:28Z</dcterms:created>
  <dcterms:modified xsi:type="dcterms:W3CDTF">2020-05-12T00:12:59Z</dcterms:modified>
</cp:coreProperties>
</file>